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bak Lika\Documents\MARLIA KURIA SARI\SKRIPSI\"/>
    </mc:Choice>
  </mc:AlternateContent>
  <bookViews>
    <workbookView xWindow="0" yWindow="0" windowWidth="10695" windowHeight="6870" firstSheet="2" activeTab="4"/>
  </bookViews>
  <sheets>
    <sheet name="7 HST" sheetId="1" r:id="rId1"/>
    <sheet name="14 HST" sheetId="2" r:id="rId2"/>
    <sheet name="21 HST" sheetId="3" r:id="rId3"/>
    <sheet name="28 HST" sheetId="5" r:id="rId4"/>
    <sheet name="35 HST" sheetId="6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2" l="1"/>
  <c r="P9" i="1" l="1"/>
  <c r="P9" i="2"/>
  <c r="P9" i="3"/>
  <c r="P9" i="5"/>
  <c r="P9" i="6"/>
  <c r="P6" i="6"/>
  <c r="N19" i="6" l="1"/>
  <c r="N18" i="6"/>
  <c r="N17" i="6"/>
  <c r="N18" i="5"/>
  <c r="N17" i="5"/>
  <c r="N19" i="5"/>
  <c r="N19" i="3"/>
  <c r="N18" i="3"/>
  <c r="N17" i="3"/>
  <c r="N18" i="2"/>
  <c r="N17" i="2"/>
  <c r="N19" i="1"/>
  <c r="N18" i="1"/>
  <c r="N17" i="1"/>
  <c r="I20" i="6" l="1"/>
  <c r="I19" i="6"/>
  <c r="C22" i="6"/>
  <c r="D22" i="6"/>
  <c r="E22" i="6"/>
  <c r="F22" i="6"/>
  <c r="G22" i="6"/>
  <c r="B22" i="6"/>
  <c r="I19" i="5"/>
  <c r="I20" i="5"/>
  <c r="C22" i="5"/>
  <c r="D22" i="5"/>
  <c r="E22" i="5"/>
  <c r="F22" i="5"/>
  <c r="G22" i="5"/>
  <c r="B22" i="5"/>
  <c r="C22" i="3"/>
  <c r="D22" i="3"/>
  <c r="E22" i="3"/>
  <c r="F22" i="3"/>
  <c r="G22" i="3"/>
  <c r="C22" i="2"/>
  <c r="D22" i="2"/>
  <c r="E22" i="2"/>
  <c r="F22" i="2"/>
  <c r="G22" i="2"/>
  <c r="B22" i="2"/>
  <c r="I20" i="2"/>
  <c r="I19" i="2"/>
  <c r="C22" i="1"/>
  <c r="D22" i="1"/>
  <c r="E22" i="1"/>
  <c r="F22" i="1"/>
  <c r="G22" i="1"/>
  <c r="B22" i="1"/>
  <c r="I20" i="1"/>
  <c r="I19" i="1"/>
  <c r="B20" i="5" l="1"/>
  <c r="B19" i="5"/>
  <c r="G20" i="6" l="1"/>
  <c r="F20" i="6"/>
  <c r="E20" i="6"/>
  <c r="D20" i="6"/>
  <c r="C20" i="6"/>
  <c r="B20" i="6"/>
  <c r="G19" i="6"/>
  <c r="F19" i="6"/>
  <c r="E19" i="6"/>
  <c r="D19" i="6"/>
  <c r="C19" i="6"/>
  <c r="B19" i="6"/>
  <c r="E15" i="6"/>
  <c r="D15" i="6"/>
  <c r="C15" i="6"/>
  <c r="F14" i="6"/>
  <c r="F13" i="6"/>
  <c r="L12" i="6"/>
  <c r="F12" i="6"/>
  <c r="F11" i="6"/>
  <c r="F10" i="6"/>
  <c r="L9" i="6"/>
  <c r="F9" i="6"/>
  <c r="L8" i="6"/>
  <c r="R8" i="6" s="1"/>
  <c r="F8" i="6"/>
  <c r="L7" i="6"/>
  <c r="L11" i="6" s="1"/>
  <c r="F7" i="6"/>
  <c r="F6" i="6"/>
  <c r="F5" i="6"/>
  <c r="F4" i="6"/>
  <c r="F3" i="6"/>
  <c r="G20" i="5"/>
  <c r="F20" i="5"/>
  <c r="E20" i="5"/>
  <c r="D20" i="5"/>
  <c r="C20" i="5"/>
  <c r="G19" i="5"/>
  <c r="F19" i="5"/>
  <c r="E19" i="5"/>
  <c r="D19" i="5"/>
  <c r="C19" i="5"/>
  <c r="E15" i="5"/>
  <c r="D15" i="5"/>
  <c r="C15" i="5"/>
  <c r="F14" i="5"/>
  <c r="F13" i="5"/>
  <c r="L12" i="5"/>
  <c r="F12" i="5"/>
  <c r="F11" i="5"/>
  <c r="F10" i="5"/>
  <c r="L9" i="5"/>
  <c r="F9" i="5"/>
  <c r="L8" i="5"/>
  <c r="L10" i="5" s="1"/>
  <c r="F8" i="5"/>
  <c r="L7" i="5"/>
  <c r="F7" i="5"/>
  <c r="F6" i="5"/>
  <c r="F5" i="5"/>
  <c r="F4" i="5"/>
  <c r="F3" i="5"/>
  <c r="L12" i="3"/>
  <c r="L9" i="3"/>
  <c r="L8" i="3"/>
  <c r="L7" i="3"/>
  <c r="L12" i="2"/>
  <c r="L11" i="2" s="1"/>
  <c r="L9" i="2"/>
  <c r="L8" i="2"/>
  <c r="L7" i="2"/>
  <c r="Q7" i="2" s="1"/>
  <c r="L12" i="1"/>
  <c r="L9" i="1"/>
  <c r="L8" i="1"/>
  <c r="L7" i="1"/>
  <c r="L11" i="1" s="1"/>
  <c r="F21" i="6" l="1"/>
  <c r="G21" i="6"/>
  <c r="E21" i="6"/>
  <c r="D21" i="6"/>
  <c r="H20" i="6"/>
  <c r="C21" i="6"/>
  <c r="B21" i="6"/>
  <c r="F15" i="6"/>
  <c r="I4" i="6" s="1"/>
  <c r="R9" i="6"/>
  <c r="R6" i="6"/>
  <c r="R7" i="6"/>
  <c r="Q6" i="6"/>
  <c r="Q9" i="6"/>
  <c r="L10" i="6"/>
  <c r="H19" i="6"/>
  <c r="Q8" i="6"/>
  <c r="Q7" i="6"/>
  <c r="E21" i="5"/>
  <c r="D21" i="5"/>
  <c r="G21" i="5"/>
  <c r="F21" i="5"/>
  <c r="C21" i="5"/>
  <c r="H20" i="5"/>
  <c r="B21" i="5"/>
  <c r="F15" i="5"/>
  <c r="I4" i="5" s="1"/>
  <c r="M12" i="5" s="1"/>
  <c r="R7" i="5"/>
  <c r="Q8" i="5"/>
  <c r="L11" i="5"/>
  <c r="H19" i="5"/>
  <c r="L11" i="3"/>
  <c r="Q8" i="3" s="1"/>
  <c r="L10" i="3"/>
  <c r="R6" i="2"/>
  <c r="Q6" i="2"/>
  <c r="R9" i="2"/>
  <c r="R7" i="2"/>
  <c r="R8" i="2"/>
  <c r="Q9" i="2"/>
  <c r="Q8" i="2"/>
  <c r="L10" i="2"/>
  <c r="R6" i="1"/>
  <c r="Q6" i="1"/>
  <c r="R9" i="1"/>
  <c r="R7" i="1"/>
  <c r="Q9" i="1"/>
  <c r="Q8" i="1"/>
  <c r="L10" i="1"/>
  <c r="R8" i="1"/>
  <c r="Q7" i="1"/>
  <c r="Q7" i="3" l="1"/>
  <c r="R7" i="3"/>
  <c r="M6" i="6"/>
  <c r="N6" i="6" s="1"/>
  <c r="M12" i="6"/>
  <c r="H21" i="6"/>
  <c r="M8" i="6"/>
  <c r="N8" i="6" s="1"/>
  <c r="M7" i="6"/>
  <c r="N7" i="6" s="1"/>
  <c r="M9" i="6"/>
  <c r="N9" i="6" s="1"/>
  <c r="R10" i="6"/>
  <c r="Q10" i="6"/>
  <c r="H21" i="5"/>
  <c r="M6" i="5"/>
  <c r="N6" i="5" s="1"/>
  <c r="M8" i="5"/>
  <c r="N8" i="5" s="1"/>
  <c r="M7" i="5"/>
  <c r="R6" i="5"/>
  <c r="Q6" i="5"/>
  <c r="R9" i="5"/>
  <c r="Q10" i="5"/>
  <c r="M9" i="5"/>
  <c r="N9" i="5" s="1"/>
  <c r="R8" i="5"/>
  <c r="R10" i="5"/>
  <c r="Q7" i="5"/>
  <c r="Q9" i="5"/>
  <c r="R6" i="3"/>
  <c r="Q6" i="3"/>
  <c r="R8" i="3"/>
  <c r="R9" i="3"/>
  <c r="R10" i="3"/>
  <c r="Q10" i="3"/>
  <c r="Q9" i="3"/>
  <c r="R10" i="2"/>
  <c r="Q10" i="2"/>
  <c r="R10" i="1"/>
  <c r="Q10" i="1"/>
  <c r="M11" i="6" l="1"/>
  <c r="N11" i="6" s="1"/>
  <c r="O6" i="6" s="1"/>
  <c r="M10" i="6"/>
  <c r="N10" i="6" s="1"/>
  <c r="M11" i="5"/>
  <c r="N11" i="5" s="1"/>
  <c r="O8" i="5" s="1"/>
  <c r="N7" i="5"/>
  <c r="M10" i="5"/>
  <c r="N10" i="5" s="1"/>
  <c r="O6" i="5" l="1"/>
  <c r="O10" i="6"/>
  <c r="O8" i="6"/>
  <c r="O9" i="6"/>
  <c r="O7" i="6"/>
  <c r="O10" i="5"/>
  <c r="O9" i="5"/>
  <c r="O7" i="5"/>
  <c r="G20" i="3" l="1"/>
  <c r="F20" i="3"/>
  <c r="E20" i="3"/>
  <c r="D20" i="3"/>
  <c r="C20" i="3"/>
  <c r="B20" i="3"/>
  <c r="G19" i="3"/>
  <c r="F19" i="3"/>
  <c r="E19" i="3"/>
  <c r="D19" i="3"/>
  <c r="C19" i="3"/>
  <c r="B19" i="3"/>
  <c r="E15" i="3"/>
  <c r="D15" i="3"/>
  <c r="C15" i="3"/>
  <c r="F14" i="3"/>
  <c r="F13" i="3"/>
  <c r="F12" i="3"/>
  <c r="F11" i="3"/>
  <c r="F10" i="3"/>
  <c r="F9" i="3"/>
  <c r="F8" i="3"/>
  <c r="F7" i="3"/>
  <c r="F6" i="3"/>
  <c r="F5" i="3"/>
  <c r="F4" i="3"/>
  <c r="F3" i="3"/>
  <c r="F21" i="3" l="1"/>
  <c r="E21" i="3"/>
  <c r="C21" i="3"/>
  <c r="G21" i="3"/>
  <c r="D21" i="3"/>
  <c r="H20" i="3"/>
  <c r="I20" i="3" s="1"/>
  <c r="B21" i="3"/>
  <c r="B22" i="3" s="1"/>
  <c r="F15" i="3"/>
  <c r="I4" i="3" s="1"/>
  <c r="H19" i="3"/>
  <c r="I19" i="3" s="1"/>
  <c r="G20" i="2"/>
  <c r="F20" i="2"/>
  <c r="E20" i="2"/>
  <c r="D20" i="2"/>
  <c r="C20" i="2"/>
  <c r="B20" i="2"/>
  <c r="G19" i="2"/>
  <c r="F19" i="2"/>
  <c r="E19" i="2"/>
  <c r="D19" i="2"/>
  <c r="C19" i="2"/>
  <c r="B19" i="2"/>
  <c r="E15" i="2"/>
  <c r="D15" i="2"/>
  <c r="C15" i="2"/>
  <c r="F14" i="2"/>
  <c r="F13" i="2"/>
  <c r="F12" i="2"/>
  <c r="F11" i="2"/>
  <c r="F10" i="2"/>
  <c r="F9" i="2"/>
  <c r="F8" i="2"/>
  <c r="F7" i="2"/>
  <c r="F6" i="2"/>
  <c r="F5" i="2"/>
  <c r="F4" i="2"/>
  <c r="F3" i="2"/>
  <c r="G20" i="1"/>
  <c r="F20" i="1"/>
  <c r="E20" i="1"/>
  <c r="D20" i="1"/>
  <c r="C20" i="1"/>
  <c r="B20" i="1"/>
  <c r="G19" i="1"/>
  <c r="F19" i="1"/>
  <c r="E19" i="1"/>
  <c r="D19" i="1"/>
  <c r="C19" i="1"/>
  <c r="B19" i="1"/>
  <c r="E15" i="1"/>
  <c r="D15" i="1"/>
  <c r="C15" i="1"/>
  <c r="F14" i="1"/>
  <c r="F13" i="1"/>
  <c r="F12" i="1"/>
  <c r="F11" i="1"/>
  <c r="F10" i="1"/>
  <c r="F9" i="1"/>
  <c r="F8" i="1"/>
  <c r="F7" i="1"/>
  <c r="F6" i="1"/>
  <c r="F5" i="1"/>
  <c r="F4" i="1"/>
  <c r="F3" i="1"/>
  <c r="H21" i="3" l="1"/>
  <c r="M8" i="3"/>
  <c r="N8" i="3" s="1"/>
  <c r="M12" i="3"/>
  <c r="M7" i="3"/>
  <c r="M9" i="3"/>
  <c r="N9" i="3" s="1"/>
  <c r="M6" i="3"/>
  <c r="N6" i="3" s="1"/>
  <c r="G21" i="2"/>
  <c r="B21" i="2"/>
  <c r="F21" i="2"/>
  <c r="C21" i="1"/>
  <c r="E21" i="1"/>
  <c r="F21" i="1"/>
  <c r="C21" i="2"/>
  <c r="E21" i="2"/>
  <c r="D21" i="2"/>
  <c r="H20" i="2"/>
  <c r="F15" i="2"/>
  <c r="I4" i="2" s="1"/>
  <c r="M12" i="2" s="1"/>
  <c r="H19" i="2"/>
  <c r="G21" i="1"/>
  <c r="D21" i="1"/>
  <c r="B21" i="1"/>
  <c r="H20" i="1"/>
  <c r="F15" i="1"/>
  <c r="I4" i="1" s="1"/>
  <c r="M12" i="1" s="1"/>
  <c r="H19" i="1"/>
  <c r="M10" i="3" l="1"/>
  <c r="N10" i="3" s="1"/>
  <c r="N7" i="3"/>
  <c r="M11" i="3"/>
  <c r="N11" i="3" s="1"/>
  <c r="O8" i="3" s="1"/>
  <c r="M8" i="1"/>
  <c r="N8" i="1" s="1"/>
  <c r="M9" i="1"/>
  <c r="N9" i="1" s="1"/>
  <c r="H21" i="1"/>
  <c r="M6" i="1"/>
  <c r="N6" i="1" s="1"/>
  <c r="M7" i="1"/>
  <c r="M9" i="2"/>
  <c r="N9" i="2" s="1"/>
  <c r="M8" i="2"/>
  <c r="N8" i="2" s="1"/>
  <c r="M6" i="2"/>
  <c r="N6" i="2" s="1"/>
  <c r="M7" i="2"/>
  <c r="H21" i="2"/>
  <c r="O7" i="3" l="1"/>
  <c r="O10" i="3"/>
  <c r="O6" i="3"/>
  <c r="O9" i="3"/>
  <c r="M11" i="1"/>
  <c r="N11" i="1" s="1"/>
  <c r="N7" i="1"/>
  <c r="M10" i="1"/>
  <c r="N10" i="1" s="1"/>
  <c r="N7" i="2"/>
  <c r="M10" i="2"/>
  <c r="N10" i="2" s="1"/>
  <c r="M11" i="2"/>
  <c r="N11" i="2" s="1"/>
  <c r="O9" i="2" s="1"/>
  <c r="O6" i="2" l="1"/>
  <c r="O6" i="1"/>
  <c r="O8" i="1"/>
  <c r="O9" i="1"/>
  <c r="O10" i="1"/>
  <c r="O7" i="1"/>
  <c r="O10" i="2"/>
  <c r="O8" i="2"/>
  <c r="O7" i="2"/>
</calcChain>
</file>

<file path=xl/sharedStrings.xml><?xml version="1.0" encoding="utf-8"?>
<sst xmlns="http://schemas.openxmlformats.org/spreadsheetml/2006/main" count="293" uniqueCount="50">
  <si>
    <t xml:space="preserve">PERLAKUAN </t>
  </si>
  <si>
    <t>ULANGAN</t>
  </si>
  <si>
    <t>TOTAL</t>
  </si>
  <si>
    <t>D1Z0</t>
  </si>
  <si>
    <t>FK</t>
  </si>
  <si>
    <t>SK</t>
  </si>
  <si>
    <t>JK</t>
  </si>
  <si>
    <t>KT</t>
  </si>
  <si>
    <t>D2Z0</t>
  </si>
  <si>
    <t>D3Z0</t>
  </si>
  <si>
    <t>Kelompok</t>
  </si>
  <si>
    <t>D4Z0</t>
  </si>
  <si>
    <t>D</t>
  </si>
  <si>
    <t>D5Z0</t>
  </si>
  <si>
    <t>Z</t>
  </si>
  <si>
    <t>D6Z0</t>
  </si>
  <si>
    <t>DZ</t>
  </si>
  <si>
    <t>D1Z1</t>
  </si>
  <si>
    <t>Galat</t>
  </si>
  <si>
    <t>D2Z1</t>
  </si>
  <si>
    <t>Total</t>
  </si>
  <si>
    <t>D3Z1</t>
  </si>
  <si>
    <t xml:space="preserve"> </t>
  </si>
  <si>
    <t>D4Z1</t>
  </si>
  <si>
    <t>D5Z1</t>
  </si>
  <si>
    <t>D6Z1</t>
  </si>
  <si>
    <t>T0TAL</t>
  </si>
  <si>
    <t>D1</t>
  </si>
  <si>
    <t>D2</t>
  </si>
  <si>
    <t>D3</t>
  </si>
  <si>
    <t>D4</t>
  </si>
  <si>
    <t>D5</t>
  </si>
  <si>
    <t>D6</t>
  </si>
  <si>
    <t>Z0</t>
  </si>
  <si>
    <t>Z1</t>
  </si>
  <si>
    <t>r</t>
  </si>
  <si>
    <t>db</t>
  </si>
  <si>
    <t>Fhitung</t>
  </si>
  <si>
    <t>F 5%</t>
  </si>
  <si>
    <t>F 1%</t>
  </si>
  <si>
    <t>Perlakuan</t>
  </si>
  <si>
    <t>tn</t>
  </si>
  <si>
    <t>rata-rata</t>
  </si>
  <si>
    <t>BNJ 5%</t>
  </si>
  <si>
    <t>sd (2,22)</t>
  </si>
  <si>
    <t>a</t>
  </si>
  <si>
    <t>b</t>
  </si>
  <si>
    <t>BNJ %</t>
  </si>
  <si>
    <t>sd (2, 22)</t>
  </si>
  <si>
    <t>Perkakuan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</si>
</sst>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0" borderId="0" xfId="0" applyFont="1"/>
    <xf numFmtId="0" fontId="1" fillId="2" borderId="0" xfId="0" applyFont="1" applyFill="1"/>
    <xf numFmtId="0" fontId="2" fillId="0" borderId="7" xfId="0" applyFont="1" applyBorder="1" applyAlignment="1">
      <alignment horizontal="center"/>
    </xf>
    <xf numFmtId="0" fontId="2" fillId="0" borderId="0" xfId="0" applyFont="1"/>
    <xf numFmtId="1" fontId="2" fillId="0" borderId="0" xfId="0" applyNumberFormat="1" applyFont="1"/>
    <xf numFmtId="164" fontId="2" fillId="0" borderId="0" xfId="0" applyNumberFormat="1" applyFont="1"/>
    <xf numFmtId="0" fontId="2" fillId="0" borderId="7" xfId="0" applyFont="1" applyBorder="1"/>
    <xf numFmtId="1" fontId="2" fillId="0" borderId="7" xfId="0" applyNumberFormat="1" applyFont="1" applyBorder="1"/>
    <xf numFmtId="164" fontId="2" fillId="0" borderId="7" xfId="0" applyNumberFormat="1" applyFont="1" applyBorder="1"/>
    <xf numFmtId="0" fontId="0" fillId="2" borderId="8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0" borderId="0" xfId="0" applyNumberFormat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opLeftCell="J1" zoomScaleNormal="100" workbookViewId="0">
      <selection activeCell="P9" sqref="P9"/>
    </sheetView>
  </sheetViews>
  <sheetFormatPr defaultRowHeight="15" x14ac:dyDescent="0.25"/>
  <cols>
    <col min="11" max="11" width="11" customWidth="1"/>
    <col min="12" max="12" width="10" customWidth="1"/>
    <col min="13" max="13" width="10.7109375" bestFit="1" customWidth="1"/>
  </cols>
  <sheetData>
    <row r="1" spans="1:18" ht="15.75" thickBot="1" x14ac:dyDescent="0.3">
      <c r="A1" s="25" t="s">
        <v>0</v>
      </c>
      <c r="B1" s="26"/>
      <c r="C1" s="27" t="s">
        <v>1</v>
      </c>
      <c r="D1" s="27"/>
      <c r="E1" s="27"/>
      <c r="F1" s="28" t="s">
        <v>2</v>
      </c>
      <c r="H1" t="s">
        <v>12</v>
      </c>
      <c r="I1">
        <v>6</v>
      </c>
    </row>
    <row r="2" spans="1:18" ht="16.5" thickBot="1" x14ac:dyDescent="0.3">
      <c r="A2" s="25"/>
      <c r="B2" s="26"/>
      <c r="C2" s="1">
        <v>1</v>
      </c>
      <c r="D2" s="1">
        <v>2</v>
      </c>
      <c r="E2" s="1">
        <v>3</v>
      </c>
      <c r="F2" s="28"/>
      <c r="H2" s="12" t="s">
        <v>14</v>
      </c>
      <c r="I2" s="12">
        <v>2</v>
      </c>
    </row>
    <row r="3" spans="1:18" ht="15.75" x14ac:dyDescent="0.25">
      <c r="A3" s="29" t="s">
        <v>3</v>
      </c>
      <c r="B3" s="29"/>
      <c r="C3" s="2">
        <v>6</v>
      </c>
      <c r="D3" s="2">
        <v>6</v>
      </c>
      <c r="E3" s="2">
        <v>5</v>
      </c>
      <c r="F3" s="2">
        <f>SUM(C3:E3)</f>
        <v>17</v>
      </c>
      <c r="H3" s="12" t="s">
        <v>35</v>
      </c>
      <c r="I3" s="12">
        <v>3</v>
      </c>
    </row>
    <row r="4" spans="1:18" ht="15.75" x14ac:dyDescent="0.25">
      <c r="A4" s="24" t="s">
        <v>8</v>
      </c>
      <c r="B4" s="24"/>
      <c r="C4" s="3">
        <v>5</v>
      </c>
      <c r="D4" s="3">
        <v>6</v>
      </c>
      <c r="E4" s="3">
        <v>6</v>
      </c>
      <c r="F4" s="3">
        <f t="shared" ref="F4:F14" si="0">SUM(C4:E4)</f>
        <v>17</v>
      </c>
      <c r="H4" s="12" t="s">
        <v>4</v>
      </c>
      <c r="I4" s="13">
        <f>F15^2/36</f>
        <v>1892.25</v>
      </c>
    </row>
    <row r="5" spans="1:18" ht="15.75" x14ac:dyDescent="0.25">
      <c r="A5" s="24" t="s">
        <v>9</v>
      </c>
      <c r="B5" s="24"/>
      <c r="C5" s="3">
        <v>6</v>
      </c>
      <c r="D5" s="3">
        <v>5</v>
      </c>
      <c r="E5" s="3">
        <v>8</v>
      </c>
      <c r="F5" s="3">
        <f t="shared" si="0"/>
        <v>19</v>
      </c>
      <c r="K5" s="14" t="s">
        <v>5</v>
      </c>
      <c r="L5" s="14" t="s">
        <v>36</v>
      </c>
      <c r="M5" s="14" t="s">
        <v>6</v>
      </c>
      <c r="N5" s="14" t="s">
        <v>7</v>
      </c>
      <c r="O5" s="14" t="s">
        <v>37</v>
      </c>
      <c r="P5" s="14"/>
      <c r="Q5" s="14" t="s">
        <v>38</v>
      </c>
      <c r="R5" s="14" t="s">
        <v>39</v>
      </c>
    </row>
    <row r="6" spans="1:18" ht="15.75" x14ac:dyDescent="0.25">
      <c r="A6" s="24" t="s">
        <v>11</v>
      </c>
      <c r="B6" s="24"/>
      <c r="C6" s="3">
        <v>6</v>
      </c>
      <c r="D6" s="3">
        <v>6</v>
      </c>
      <c r="E6" s="3">
        <v>8</v>
      </c>
      <c r="F6" s="3">
        <f t="shared" si="0"/>
        <v>20</v>
      </c>
      <c r="K6" s="15" t="s">
        <v>10</v>
      </c>
      <c r="L6" s="16">
        <v>2</v>
      </c>
      <c r="M6" s="17">
        <f>SUMSQ(C15:E15)/12-I4</f>
        <v>0.5</v>
      </c>
      <c r="N6" s="17">
        <f>M6/L6</f>
        <v>0.25</v>
      </c>
      <c r="O6" s="17">
        <f>N6/N11</f>
        <v>0.24812030075187883</v>
      </c>
      <c r="P6" s="15" t="s">
        <v>41</v>
      </c>
      <c r="Q6" s="17">
        <f>FINV(0.05,L6,L11)</f>
        <v>3.4433567793667246</v>
      </c>
      <c r="R6" s="17">
        <f>FINV(0.01,L6,L11)</f>
        <v>5.7190219124822725</v>
      </c>
    </row>
    <row r="7" spans="1:18" ht="15.75" x14ac:dyDescent="0.25">
      <c r="A7" s="24" t="s">
        <v>13</v>
      </c>
      <c r="B7" s="24"/>
      <c r="C7" s="3">
        <v>9</v>
      </c>
      <c r="D7" s="3">
        <v>7</v>
      </c>
      <c r="E7" s="3">
        <v>6</v>
      </c>
      <c r="F7" s="3">
        <f t="shared" si="0"/>
        <v>22</v>
      </c>
      <c r="K7" s="15" t="s">
        <v>40</v>
      </c>
      <c r="L7" s="16">
        <f>6*2-1</f>
        <v>11</v>
      </c>
      <c r="M7" s="17">
        <f>SUMSQ(F3:F14)/3-I4</f>
        <v>30.083333333333258</v>
      </c>
      <c r="N7" s="17">
        <f>M7/L7</f>
        <v>2.7348484848484778</v>
      </c>
      <c r="O7" s="17">
        <f>N7/N11</f>
        <v>2.7142857142856975</v>
      </c>
      <c r="P7" s="15" t="s">
        <v>41</v>
      </c>
      <c r="Q7" s="17">
        <f>FINV(0.05,L7,L11)</f>
        <v>2.2585183566229916</v>
      </c>
      <c r="R7" s="17">
        <f>FINV(0.01,L7,L11)</f>
        <v>3.1837421959607717</v>
      </c>
    </row>
    <row r="8" spans="1:18" ht="15.75" x14ac:dyDescent="0.25">
      <c r="A8" s="24" t="s">
        <v>15</v>
      </c>
      <c r="B8" s="24"/>
      <c r="C8" s="3">
        <v>7</v>
      </c>
      <c r="D8" s="3">
        <v>8</v>
      </c>
      <c r="E8" s="3">
        <v>7</v>
      </c>
      <c r="F8" s="3">
        <f t="shared" si="0"/>
        <v>22</v>
      </c>
      <c r="K8" s="15" t="s">
        <v>12</v>
      </c>
      <c r="L8" s="16">
        <f>6-1</f>
        <v>5</v>
      </c>
      <c r="M8" s="17">
        <f>SUMSQ(B21:G21)/6-I4</f>
        <v>8.25</v>
      </c>
      <c r="N8" s="17">
        <f>M8/L8</f>
        <v>1.65</v>
      </c>
      <c r="O8" s="17">
        <f>N8/N11</f>
        <v>1.6375939849624002</v>
      </c>
      <c r="P8" s="15" t="s">
        <v>41</v>
      </c>
      <c r="Q8" s="17">
        <f>FINV(0.05,L8,L11)</f>
        <v>2.6612739171180357</v>
      </c>
      <c r="R8" s="17">
        <f>FINV(0.01,L8,L11)</f>
        <v>3.9879632231269468</v>
      </c>
    </row>
    <row r="9" spans="1:18" ht="15.75" x14ac:dyDescent="0.25">
      <c r="A9" s="24" t="s">
        <v>17</v>
      </c>
      <c r="B9" s="24"/>
      <c r="C9" s="3">
        <v>7</v>
      </c>
      <c r="D9" s="3">
        <v>7</v>
      </c>
      <c r="E9" s="3">
        <v>9</v>
      </c>
      <c r="F9" s="3">
        <f t="shared" si="0"/>
        <v>23</v>
      </c>
      <c r="K9" s="15" t="s">
        <v>14</v>
      </c>
      <c r="L9" s="16">
        <f>2-1</f>
        <v>1</v>
      </c>
      <c r="M9" s="17">
        <f>SUMSQ(H19:H20)/18-I4</f>
        <v>20.25</v>
      </c>
      <c r="N9" s="17">
        <f>M9/L9</f>
        <v>20.25</v>
      </c>
      <c r="O9" s="17">
        <f>N9/N11</f>
        <v>20.097744360902183</v>
      </c>
      <c r="P9" s="15" t="str">
        <f>IF(O9&lt;Q9,"tn",IF(O9&lt;R9,"*","**"))</f>
        <v>**</v>
      </c>
      <c r="Q9" s="17">
        <f>FINV(0.05,L9,L11)</f>
        <v>4.3009495017776587</v>
      </c>
      <c r="R9" s="17">
        <f>FINV(0.01,L9,L11)</f>
        <v>7.9453857291700425</v>
      </c>
    </row>
    <row r="10" spans="1:18" ht="15.75" x14ac:dyDescent="0.25">
      <c r="A10" s="24" t="s">
        <v>19</v>
      </c>
      <c r="B10" s="24"/>
      <c r="C10" s="3">
        <v>8</v>
      </c>
      <c r="D10" s="3">
        <v>8</v>
      </c>
      <c r="E10" s="3">
        <v>7</v>
      </c>
      <c r="F10" s="3">
        <f t="shared" si="0"/>
        <v>23</v>
      </c>
      <c r="K10" s="15" t="s">
        <v>16</v>
      </c>
      <c r="L10" s="16">
        <f>L8*L9</f>
        <v>5</v>
      </c>
      <c r="M10" s="17">
        <f>M7-M8-M9</f>
        <v>1.5833333333332575</v>
      </c>
      <c r="N10" s="17">
        <f t="shared" ref="N10:N11" si="1">M10/L10</f>
        <v>0.3166666666666515</v>
      </c>
      <c r="O10" s="17">
        <f>N10/N11</f>
        <v>0.31428571428569813</v>
      </c>
      <c r="P10" s="15" t="s">
        <v>41</v>
      </c>
      <c r="Q10" s="17">
        <f>FINV(0.05,L10,L11)</f>
        <v>2.6612739171180357</v>
      </c>
      <c r="R10" s="17">
        <f>FINV(0.01,L10,L11)</f>
        <v>3.9879632231269468</v>
      </c>
    </row>
    <row r="11" spans="1:18" ht="15.75" x14ac:dyDescent="0.25">
      <c r="A11" s="24" t="s">
        <v>21</v>
      </c>
      <c r="B11" s="24"/>
      <c r="C11" s="3">
        <v>8</v>
      </c>
      <c r="D11" s="3">
        <v>7</v>
      </c>
      <c r="E11" s="3">
        <v>9</v>
      </c>
      <c r="F11" s="3">
        <f t="shared" si="0"/>
        <v>24</v>
      </c>
      <c r="K11" s="15" t="s">
        <v>18</v>
      </c>
      <c r="L11" s="16">
        <f>L12-L6-L7</f>
        <v>22</v>
      </c>
      <c r="M11" s="17">
        <f>M12-M6-M7</f>
        <v>22.166666666666742</v>
      </c>
      <c r="N11" s="17">
        <f t="shared" si="1"/>
        <v>1.0075757575757611</v>
      </c>
      <c r="O11" s="17"/>
      <c r="P11" s="15"/>
      <c r="Q11" s="15"/>
      <c r="R11" s="15"/>
    </row>
    <row r="12" spans="1:18" ht="15.75" x14ac:dyDescent="0.25">
      <c r="A12" s="24" t="s">
        <v>23</v>
      </c>
      <c r="B12" s="24"/>
      <c r="C12" s="3">
        <v>9</v>
      </c>
      <c r="D12" s="3">
        <v>8</v>
      </c>
      <c r="E12" s="3">
        <v>7</v>
      </c>
      <c r="F12" s="3">
        <f t="shared" si="0"/>
        <v>24</v>
      </c>
      <c r="K12" s="18" t="s">
        <v>20</v>
      </c>
      <c r="L12" s="19">
        <f>6*2*3-1</f>
        <v>35</v>
      </c>
      <c r="M12" s="20">
        <f>SUMSQ(C3:E14)-I4</f>
        <v>52.75</v>
      </c>
      <c r="N12" s="18"/>
      <c r="O12" s="18"/>
      <c r="P12" s="18"/>
      <c r="Q12" s="18"/>
      <c r="R12" s="18"/>
    </row>
    <row r="13" spans="1:18" x14ac:dyDescent="0.25">
      <c r="A13" s="24" t="s">
        <v>24</v>
      </c>
      <c r="B13" s="24"/>
      <c r="C13" s="3">
        <v>8</v>
      </c>
      <c r="D13" s="3">
        <v>9</v>
      </c>
      <c r="E13" s="3">
        <v>8</v>
      </c>
      <c r="F13" s="3">
        <f t="shared" si="0"/>
        <v>25</v>
      </c>
    </row>
    <row r="14" spans="1:18" x14ac:dyDescent="0.25">
      <c r="A14" s="24" t="s">
        <v>25</v>
      </c>
      <c r="B14" s="24"/>
      <c r="C14" s="3">
        <v>9</v>
      </c>
      <c r="D14" s="3">
        <v>8</v>
      </c>
      <c r="E14" s="3">
        <v>8</v>
      </c>
      <c r="F14" s="3">
        <f t="shared" si="0"/>
        <v>25</v>
      </c>
    </row>
    <row r="15" spans="1:18" x14ac:dyDescent="0.25">
      <c r="A15" s="24" t="s">
        <v>26</v>
      </c>
      <c r="B15" s="24"/>
      <c r="C15" s="3">
        <f>SUM(C3:C14)</f>
        <v>88</v>
      </c>
      <c r="D15" s="3">
        <f t="shared" ref="D15:E15" si="2">SUM(D3:D14)</f>
        <v>85</v>
      </c>
      <c r="E15" s="3">
        <f t="shared" si="2"/>
        <v>88</v>
      </c>
      <c r="F15" s="10">
        <f>SUM(F3:F14)</f>
        <v>261</v>
      </c>
      <c r="K15" s="4"/>
      <c r="L15" s="4"/>
      <c r="M15" t="s">
        <v>40</v>
      </c>
    </row>
    <row r="16" spans="1:18" x14ac:dyDescent="0.25">
      <c r="K16" s="4" t="s">
        <v>22</v>
      </c>
      <c r="L16" s="4"/>
      <c r="M16" s="4" t="s">
        <v>14</v>
      </c>
    </row>
    <row r="17" spans="1:15" ht="15.75" thickBot="1" x14ac:dyDescent="0.3">
      <c r="M17" t="s">
        <v>33</v>
      </c>
      <c r="N17">
        <f>I19</f>
        <v>6.5</v>
      </c>
      <c r="O17" t="s">
        <v>45</v>
      </c>
    </row>
    <row r="18" spans="1:15" ht="15.75" thickBot="1" x14ac:dyDescent="0.3">
      <c r="A18" s="5"/>
      <c r="B18" s="6" t="s">
        <v>27</v>
      </c>
      <c r="C18" s="6" t="s">
        <v>28</v>
      </c>
      <c r="D18" s="6" t="s">
        <v>29</v>
      </c>
      <c r="E18" s="6" t="s">
        <v>30</v>
      </c>
      <c r="F18" s="6" t="s">
        <v>31</v>
      </c>
      <c r="G18" s="6" t="s">
        <v>32</v>
      </c>
      <c r="H18" s="6" t="s">
        <v>2</v>
      </c>
      <c r="I18" s="21" t="s">
        <v>42</v>
      </c>
      <c r="M18" t="s">
        <v>34</v>
      </c>
      <c r="N18">
        <f>I20</f>
        <v>8</v>
      </c>
      <c r="O18" t="s">
        <v>46</v>
      </c>
    </row>
    <row r="19" spans="1:15" ht="15.75" thickBot="1" x14ac:dyDescent="0.3">
      <c r="A19" s="6" t="s">
        <v>33</v>
      </c>
      <c r="B19" s="6">
        <f>SUM(C3:E3)</f>
        <v>17</v>
      </c>
      <c r="C19" s="6">
        <f>SUM(C4:E4)</f>
        <v>17</v>
      </c>
      <c r="D19" s="6">
        <f>SUM(C5:E5)</f>
        <v>19</v>
      </c>
      <c r="E19" s="6">
        <f>SUM(C6:E6)</f>
        <v>20</v>
      </c>
      <c r="F19" s="6">
        <f>SUM(C7:E7)</f>
        <v>22</v>
      </c>
      <c r="G19" s="6">
        <f>SUM(C8:E8)</f>
        <v>22</v>
      </c>
      <c r="H19" s="6">
        <f>SUM(B19:G19)</f>
        <v>117</v>
      </c>
      <c r="I19">
        <f>H19/18</f>
        <v>6.5</v>
      </c>
      <c r="K19" t="s">
        <v>44</v>
      </c>
      <c r="L19">
        <v>2.9350000000000001</v>
      </c>
      <c r="M19" t="s">
        <v>43</v>
      </c>
      <c r="N19" s="23">
        <f>L19*(N11/(I3*I1))^0.5</f>
        <v>0.69440159211219254</v>
      </c>
    </row>
    <row r="20" spans="1:15" ht="15.75" thickBot="1" x14ac:dyDescent="0.3">
      <c r="A20" s="6" t="s">
        <v>34</v>
      </c>
      <c r="B20" s="6">
        <f>SUM(C9:E9)</f>
        <v>23</v>
      </c>
      <c r="C20" s="6">
        <f>SUM(C10:E10)</f>
        <v>23</v>
      </c>
      <c r="D20" s="6">
        <f>SUM(C11:E11)</f>
        <v>24</v>
      </c>
      <c r="E20" s="6">
        <f>SUM(C12:E12)</f>
        <v>24</v>
      </c>
      <c r="F20" s="6">
        <f>SUM(C13:E13)</f>
        <v>25</v>
      </c>
      <c r="G20" s="6">
        <f>SUM(C14:E14)</f>
        <v>25</v>
      </c>
      <c r="H20" s="6">
        <f>SUM(B20:G20)</f>
        <v>144</v>
      </c>
      <c r="I20">
        <f>H20/18</f>
        <v>8</v>
      </c>
    </row>
    <row r="21" spans="1:15" ht="15.75" thickBot="1" x14ac:dyDescent="0.3">
      <c r="A21" s="6" t="s">
        <v>2</v>
      </c>
      <c r="B21" s="6">
        <f>SUM(B19:B20)</f>
        <v>40</v>
      </c>
      <c r="C21" s="6">
        <f t="shared" ref="C21:G21" si="3">SUM(C19:C20)</f>
        <v>40</v>
      </c>
      <c r="D21" s="6">
        <f t="shared" si="3"/>
        <v>43</v>
      </c>
      <c r="E21" s="6">
        <f t="shared" si="3"/>
        <v>44</v>
      </c>
      <c r="F21" s="6">
        <f t="shared" si="3"/>
        <v>47</v>
      </c>
      <c r="G21" s="6">
        <f t="shared" si="3"/>
        <v>47</v>
      </c>
      <c r="H21" s="11">
        <f>SUM(H19:H20)</f>
        <v>261</v>
      </c>
    </row>
    <row r="22" spans="1:15" x14ac:dyDescent="0.25">
      <c r="A22" s="22" t="s">
        <v>42</v>
      </c>
      <c r="B22" s="23">
        <f>B21/6</f>
        <v>6.666666666666667</v>
      </c>
      <c r="C22" s="23">
        <f t="shared" ref="C22:G22" si="4">C21/6</f>
        <v>6.666666666666667</v>
      </c>
      <c r="D22" s="23">
        <f t="shared" si="4"/>
        <v>7.166666666666667</v>
      </c>
      <c r="E22" s="23">
        <f t="shared" si="4"/>
        <v>7.333333333333333</v>
      </c>
      <c r="F22" s="23">
        <f t="shared" si="4"/>
        <v>7.833333333333333</v>
      </c>
      <c r="G22" s="23">
        <f t="shared" si="4"/>
        <v>7.833333333333333</v>
      </c>
    </row>
  </sheetData>
  <mergeCells count="16">
    <mergeCell ref="A11:B11"/>
    <mergeCell ref="A12:B12"/>
    <mergeCell ref="A13:B13"/>
    <mergeCell ref="A14:B14"/>
    <mergeCell ref="A15:B15"/>
    <mergeCell ref="A10:B10"/>
    <mergeCell ref="A5:B5"/>
    <mergeCell ref="A6:B6"/>
    <mergeCell ref="A7:B7"/>
    <mergeCell ref="A8:B8"/>
    <mergeCell ref="A9:B9"/>
    <mergeCell ref="A4:B4"/>
    <mergeCell ref="A1:B2"/>
    <mergeCell ref="C1:E1"/>
    <mergeCell ref="F1:F2"/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opLeftCell="J1" workbookViewId="0">
      <selection activeCell="N20" sqref="N20"/>
    </sheetView>
  </sheetViews>
  <sheetFormatPr defaultRowHeight="15" x14ac:dyDescent="0.25"/>
  <cols>
    <col min="11" max="11" width="11.5703125" customWidth="1"/>
    <col min="13" max="13" width="9.85546875" customWidth="1"/>
  </cols>
  <sheetData>
    <row r="1" spans="1:18" ht="15.75" thickBot="1" x14ac:dyDescent="0.3">
      <c r="A1" s="25" t="s">
        <v>0</v>
      </c>
      <c r="B1" s="26"/>
      <c r="C1" s="27" t="s">
        <v>1</v>
      </c>
      <c r="D1" s="27"/>
      <c r="E1" s="27"/>
      <c r="F1" s="28" t="s">
        <v>2</v>
      </c>
      <c r="H1" t="s">
        <v>12</v>
      </c>
      <c r="I1">
        <v>6</v>
      </c>
    </row>
    <row r="2" spans="1:18" ht="16.5" thickBot="1" x14ac:dyDescent="0.3">
      <c r="A2" s="25"/>
      <c r="B2" s="26"/>
      <c r="C2" s="1">
        <v>1</v>
      </c>
      <c r="D2" s="1">
        <v>2</v>
      </c>
      <c r="E2" s="1">
        <v>3</v>
      </c>
      <c r="F2" s="28"/>
      <c r="H2" s="12" t="s">
        <v>14</v>
      </c>
      <c r="I2" s="12">
        <v>2</v>
      </c>
    </row>
    <row r="3" spans="1:18" ht="15.75" x14ac:dyDescent="0.25">
      <c r="A3" s="29" t="s">
        <v>3</v>
      </c>
      <c r="B3" s="29"/>
      <c r="C3" s="2">
        <v>6</v>
      </c>
      <c r="D3" s="2">
        <v>6</v>
      </c>
      <c r="E3" s="2">
        <v>7</v>
      </c>
      <c r="F3" s="2">
        <f>SUM(C3:E3)</f>
        <v>19</v>
      </c>
      <c r="H3" s="12" t="s">
        <v>35</v>
      </c>
      <c r="I3" s="12">
        <v>3</v>
      </c>
    </row>
    <row r="4" spans="1:18" ht="15.75" x14ac:dyDescent="0.25">
      <c r="A4" s="24" t="s">
        <v>8</v>
      </c>
      <c r="B4" s="24"/>
      <c r="C4" s="3">
        <v>7</v>
      </c>
      <c r="D4" s="3">
        <v>7</v>
      </c>
      <c r="E4" s="3">
        <v>6</v>
      </c>
      <c r="F4" s="3">
        <f t="shared" ref="F4:F14" si="0">SUM(C4:E4)</f>
        <v>20</v>
      </c>
      <c r="H4" s="12" t="s">
        <v>4</v>
      </c>
      <c r="I4" s="13">
        <f>F15^2/36</f>
        <v>1936</v>
      </c>
    </row>
    <row r="5" spans="1:18" ht="15.75" x14ac:dyDescent="0.25">
      <c r="A5" s="24" t="s">
        <v>9</v>
      </c>
      <c r="B5" s="24"/>
      <c r="C5" s="3">
        <v>6</v>
      </c>
      <c r="D5" s="3">
        <v>7</v>
      </c>
      <c r="E5" s="3">
        <v>7</v>
      </c>
      <c r="F5" s="3">
        <f t="shared" si="0"/>
        <v>20</v>
      </c>
      <c r="K5" s="14" t="s">
        <v>5</v>
      </c>
      <c r="L5" s="14" t="s">
        <v>36</v>
      </c>
      <c r="M5" s="14" t="s">
        <v>6</v>
      </c>
      <c r="N5" s="14" t="s">
        <v>7</v>
      </c>
      <c r="O5" s="14" t="s">
        <v>37</v>
      </c>
      <c r="P5" s="14"/>
      <c r="Q5" s="14" t="s">
        <v>38</v>
      </c>
      <c r="R5" s="14" t="s">
        <v>39</v>
      </c>
    </row>
    <row r="6" spans="1:18" ht="15.75" x14ac:dyDescent="0.25">
      <c r="A6" s="24" t="s">
        <v>11</v>
      </c>
      <c r="B6" s="24"/>
      <c r="C6" s="3">
        <v>7</v>
      </c>
      <c r="D6" s="3">
        <v>7</v>
      </c>
      <c r="E6" s="3">
        <v>7</v>
      </c>
      <c r="F6" s="3">
        <f t="shared" si="0"/>
        <v>21</v>
      </c>
      <c r="K6" s="15" t="s">
        <v>10</v>
      </c>
      <c r="L6" s="16">
        <v>2</v>
      </c>
      <c r="M6" s="17">
        <f>SUMSQ(C15:E15)/12-I4</f>
        <v>1.1666666666667425</v>
      </c>
      <c r="N6" s="17">
        <f>M6/L6</f>
        <v>0.58333333333337123</v>
      </c>
      <c r="O6" s="17">
        <f>N6/N11</f>
        <v>0.79381443298974974</v>
      </c>
      <c r="P6" s="15" t="s">
        <v>41</v>
      </c>
      <c r="Q6" s="17">
        <f>FINV(0.05,L6,L11)</f>
        <v>3.4433567793667246</v>
      </c>
      <c r="R6" s="17">
        <f>FINV(0.01,L6,L11)</f>
        <v>5.7190219124822725</v>
      </c>
    </row>
    <row r="7" spans="1:18" ht="15.75" x14ac:dyDescent="0.25">
      <c r="A7" s="24" t="s">
        <v>13</v>
      </c>
      <c r="B7" s="24"/>
      <c r="C7" s="3">
        <v>6</v>
      </c>
      <c r="D7" s="3">
        <v>7</v>
      </c>
      <c r="E7" s="3">
        <v>8</v>
      </c>
      <c r="F7" s="3">
        <f t="shared" si="0"/>
        <v>21</v>
      </c>
      <c r="K7" s="15" t="s">
        <v>40</v>
      </c>
      <c r="L7" s="16">
        <f>6*2-1</f>
        <v>11</v>
      </c>
      <c r="M7" s="17">
        <f>SUMSQ(F3:F14)/3-I4</f>
        <v>12.666666666666742</v>
      </c>
      <c r="N7" s="17">
        <f>M7/L7</f>
        <v>1.1515151515151585</v>
      </c>
      <c r="O7" s="17">
        <f>N7/N11</f>
        <v>1.5670103092783747</v>
      </c>
      <c r="P7" s="15" t="s">
        <v>41</v>
      </c>
      <c r="Q7" s="17">
        <f>FINV(0.05,L7,L11)</f>
        <v>2.2585183566229916</v>
      </c>
      <c r="R7" s="17">
        <f>FINV(0.01,L7,L11)</f>
        <v>3.1837421959607717</v>
      </c>
    </row>
    <row r="8" spans="1:18" ht="15.75" x14ac:dyDescent="0.25">
      <c r="A8" s="24" t="s">
        <v>15</v>
      </c>
      <c r="B8" s="24"/>
      <c r="C8" s="3">
        <v>8</v>
      </c>
      <c r="D8" s="3">
        <v>7</v>
      </c>
      <c r="E8" s="3">
        <v>7</v>
      </c>
      <c r="F8" s="3">
        <f t="shared" si="0"/>
        <v>22</v>
      </c>
      <c r="K8" s="15" t="s">
        <v>12</v>
      </c>
      <c r="L8" s="16">
        <f>6-1</f>
        <v>5</v>
      </c>
      <c r="M8" s="17">
        <f>SUMSQ(B21:G21)/6-I4</f>
        <v>2.3333333333332575</v>
      </c>
      <c r="N8" s="17">
        <f>M8/L8</f>
        <v>0.46666666666665152</v>
      </c>
      <c r="O8" s="17">
        <f>N8/N11</f>
        <v>0.63505154639173789</v>
      </c>
      <c r="P8" s="15" t="s">
        <v>41</v>
      </c>
      <c r="Q8" s="17">
        <f>FINV(0.05,L8,L11)</f>
        <v>2.6612739171180357</v>
      </c>
      <c r="R8" s="17">
        <f>FINV(0.01,L8,L11)</f>
        <v>3.9879632231269468</v>
      </c>
    </row>
    <row r="9" spans="1:18" ht="15.75" x14ac:dyDescent="0.25">
      <c r="A9" s="24" t="s">
        <v>17</v>
      </c>
      <c r="B9" s="24"/>
      <c r="C9" s="3">
        <v>6</v>
      </c>
      <c r="D9" s="3">
        <v>8</v>
      </c>
      <c r="E9" s="3">
        <v>8</v>
      </c>
      <c r="F9" s="3">
        <f t="shared" si="0"/>
        <v>22</v>
      </c>
      <c r="K9" s="15" t="s">
        <v>14</v>
      </c>
      <c r="L9" s="16">
        <f>2-1</f>
        <v>1</v>
      </c>
      <c r="M9" s="17">
        <f>SUMSQ(H19:H20)/18-I4</f>
        <v>9</v>
      </c>
      <c r="N9" s="17">
        <f>M9/L9</f>
        <v>9</v>
      </c>
      <c r="O9" s="17">
        <f>N9/N11</f>
        <v>12.247422680412486</v>
      </c>
      <c r="P9" s="15" t="str">
        <f>IF(O9&lt;Q9,"tn",IF(O9&lt;R9,"*","**"))</f>
        <v>**</v>
      </c>
      <c r="Q9" s="17">
        <f>FINV(0.05,L9,L11)</f>
        <v>4.3009495017776587</v>
      </c>
      <c r="R9" s="17">
        <f>FINV(0.01,L9,L11)</f>
        <v>7.9453857291700425</v>
      </c>
    </row>
    <row r="10" spans="1:18" ht="15.75" x14ac:dyDescent="0.25">
      <c r="A10" s="24" t="s">
        <v>19</v>
      </c>
      <c r="B10" s="24"/>
      <c r="C10" s="3">
        <v>7</v>
      </c>
      <c r="D10" s="3">
        <v>8</v>
      </c>
      <c r="E10" s="3">
        <v>9</v>
      </c>
      <c r="F10" s="3">
        <f t="shared" si="0"/>
        <v>24</v>
      </c>
      <c r="K10" s="15" t="s">
        <v>16</v>
      </c>
      <c r="L10" s="16">
        <f>L8*L9</f>
        <v>5</v>
      </c>
      <c r="M10" s="17">
        <f>M7-M8-M9</f>
        <v>1.3333333333334849</v>
      </c>
      <c r="N10" s="17">
        <f t="shared" ref="N10:N11" si="1">M10/L10</f>
        <v>0.26666666666669697</v>
      </c>
      <c r="O10" s="17">
        <f>N10/N11</f>
        <v>0.36288659793818895</v>
      </c>
      <c r="P10" s="15" t="s">
        <v>41</v>
      </c>
      <c r="Q10" s="17">
        <f>FINV(0.05,L10,L11)</f>
        <v>2.6612739171180357</v>
      </c>
      <c r="R10" s="17">
        <f>FINV(0.01,L10,L11)</f>
        <v>3.9879632231269468</v>
      </c>
    </row>
    <row r="11" spans="1:18" ht="15.75" x14ac:dyDescent="0.25">
      <c r="A11" s="24" t="s">
        <v>21</v>
      </c>
      <c r="B11" s="24"/>
      <c r="C11" s="3">
        <v>7</v>
      </c>
      <c r="D11" s="3">
        <v>9</v>
      </c>
      <c r="E11" s="3">
        <v>8</v>
      </c>
      <c r="F11" s="3">
        <f t="shared" si="0"/>
        <v>24</v>
      </c>
      <c r="K11" s="15" t="s">
        <v>18</v>
      </c>
      <c r="L11" s="16">
        <f>L12-L6-L7</f>
        <v>22</v>
      </c>
      <c r="M11" s="17">
        <f>M12-M6-M7</f>
        <v>16.166666666666515</v>
      </c>
      <c r="N11" s="17">
        <f t="shared" si="1"/>
        <v>0.73484848484847798</v>
      </c>
      <c r="O11" s="17"/>
      <c r="P11" s="15"/>
      <c r="Q11" s="15"/>
      <c r="R11" s="15"/>
    </row>
    <row r="12" spans="1:18" ht="15.75" x14ac:dyDescent="0.25">
      <c r="A12" s="24" t="s">
        <v>23</v>
      </c>
      <c r="B12" s="24"/>
      <c r="C12" s="3">
        <v>9</v>
      </c>
      <c r="D12" s="3">
        <v>8</v>
      </c>
      <c r="E12" s="3">
        <v>8</v>
      </c>
      <c r="F12" s="3">
        <f t="shared" si="0"/>
        <v>25</v>
      </c>
      <c r="K12" s="18" t="s">
        <v>20</v>
      </c>
      <c r="L12" s="19">
        <f>6*2*3-1</f>
        <v>35</v>
      </c>
      <c r="M12" s="20">
        <f>SUMSQ(C3:E14)-I4</f>
        <v>30</v>
      </c>
      <c r="N12" s="18"/>
      <c r="O12" s="18"/>
      <c r="P12" s="18"/>
      <c r="Q12" s="18"/>
      <c r="R12" s="18"/>
    </row>
    <row r="13" spans="1:18" x14ac:dyDescent="0.25">
      <c r="A13" s="24" t="s">
        <v>24</v>
      </c>
      <c r="B13" s="24"/>
      <c r="C13" s="3">
        <v>8</v>
      </c>
      <c r="D13" s="3">
        <v>7</v>
      </c>
      <c r="E13" s="3">
        <v>8</v>
      </c>
      <c r="F13" s="3">
        <f t="shared" si="0"/>
        <v>23</v>
      </c>
    </row>
    <row r="14" spans="1:18" x14ac:dyDescent="0.25">
      <c r="A14" s="24" t="s">
        <v>25</v>
      </c>
      <c r="B14" s="24"/>
      <c r="C14" s="3">
        <v>8</v>
      </c>
      <c r="D14" s="3">
        <v>9</v>
      </c>
      <c r="E14" s="3">
        <v>6</v>
      </c>
      <c r="F14" s="3">
        <f t="shared" si="0"/>
        <v>23</v>
      </c>
    </row>
    <row r="15" spans="1:18" x14ac:dyDescent="0.25">
      <c r="A15" s="24" t="s">
        <v>26</v>
      </c>
      <c r="B15" s="24"/>
      <c r="C15" s="3">
        <f>SUM(C3:C14)</f>
        <v>85</v>
      </c>
      <c r="D15" s="3">
        <f t="shared" ref="D15:E15" si="2">SUM(D3:D14)</f>
        <v>90</v>
      </c>
      <c r="E15" s="3">
        <f t="shared" si="2"/>
        <v>89</v>
      </c>
      <c r="F15" s="10">
        <f>SUM(F3:F14)</f>
        <v>264</v>
      </c>
      <c r="M15" t="s">
        <v>40</v>
      </c>
    </row>
    <row r="16" spans="1:18" x14ac:dyDescent="0.25">
      <c r="J16" t="s">
        <v>22</v>
      </c>
      <c r="M16" t="s">
        <v>14</v>
      </c>
    </row>
    <row r="17" spans="1:15" ht="15.75" thickBot="1" x14ac:dyDescent="0.3">
      <c r="M17" t="s">
        <v>33</v>
      </c>
      <c r="N17" s="23">
        <f>I19</f>
        <v>6.833333333333333</v>
      </c>
      <c r="O17" t="s">
        <v>45</v>
      </c>
    </row>
    <row r="18" spans="1:15" ht="15.75" thickBot="1" x14ac:dyDescent="0.3">
      <c r="A18" s="5"/>
      <c r="B18" s="6" t="s">
        <v>27</v>
      </c>
      <c r="C18" s="6" t="s">
        <v>28</v>
      </c>
      <c r="D18" s="6" t="s">
        <v>29</v>
      </c>
      <c r="E18" s="6" t="s">
        <v>30</v>
      </c>
      <c r="F18" s="6" t="s">
        <v>31</v>
      </c>
      <c r="G18" s="6" t="s">
        <v>32</v>
      </c>
      <c r="H18" s="6" t="s">
        <v>2</v>
      </c>
      <c r="I18" s="21" t="s">
        <v>42</v>
      </c>
      <c r="M18" t="s">
        <v>34</v>
      </c>
      <c r="N18" s="23">
        <f>I20</f>
        <v>7.833333333333333</v>
      </c>
      <c r="O18" t="s">
        <v>46</v>
      </c>
    </row>
    <row r="19" spans="1:15" ht="15.75" thickBot="1" x14ac:dyDescent="0.3">
      <c r="A19" s="6" t="s">
        <v>33</v>
      </c>
      <c r="B19" s="6">
        <f>SUM(C3:E3)</f>
        <v>19</v>
      </c>
      <c r="C19" s="6">
        <f>SUM(C4:E4)</f>
        <v>20</v>
      </c>
      <c r="D19" s="6">
        <f>SUM(C5:E5)</f>
        <v>20</v>
      </c>
      <c r="E19" s="6">
        <f>SUM(C6:E6)</f>
        <v>21</v>
      </c>
      <c r="F19" s="6">
        <f>SUM(C7:E7)</f>
        <v>21</v>
      </c>
      <c r="G19" s="6">
        <f>SUM(C8:E8)</f>
        <v>22</v>
      </c>
      <c r="H19" s="6">
        <f>SUM(B19:G19)</f>
        <v>123</v>
      </c>
      <c r="I19" s="23">
        <f>H19/18</f>
        <v>6.833333333333333</v>
      </c>
      <c r="K19" t="s">
        <v>48</v>
      </c>
      <c r="L19">
        <v>2.9350000000000001</v>
      </c>
      <c r="M19" t="s">
        <v>47</v>
      </c>
      <c r="N19" s="23">
        <f>L19*(N11/(I3*I1))^0.5</f>
        <v>0.5930219308945347</v>
      </c>
    </row>
    <row r="20" spans="1:15" ht="15.75" thickBot="1" x14ac:dyDescent="0.3">
      <c r="A20" s="6" t="s">
        <v>34</v>
      </c>
      <c r="B20" s="6">
        <f>SUM(C9:E9)</f>
        <v>22</v>
      </c>
      <c r="C20" s="6">
        <f>SUM(C10:E10)</f>
        <v>24</v>
      </c>
      <c r="D20" s="6">
        <f>SUM(C11:E11)</f>
        <v>24</v>
      </c>
      <c r="E20" s="6">
        <f>SUM(C12:E12)</f>
        <v>25</v>
      </c>
      <c r="F20" s="6">
        <f>SUM(C13:E13)</f>
        <v>23</v>
      </c>
      <c r="G20" s="6">
        <f>SUM(C14:E14)</f>
        <v>23</v>
      </c>
      <c r="H20" s="6">
        <f>SUM(B20:G20)</f>
        <v>141</v>
      </c>
      <c r="I20" s="23">
        <f>H20/18</f>
        <v>7.833333333333333</v>
      </c>
    </row>
    <row r="21" spans="1:15" ht="15.75" thickBot="1" x14ac:dyDescent="0.3">
      <c r="A21" s="6" t="s">
        <v>2</v>
      </c>
      <c r="B21" s="6">
        <f>SUM(B19:B20)</f>
        <v>41</v>
      </c>
      <c r="C21" s="6">
        <f t="shared" ref="C21:G21" si="3">SUM(C19:C20)</f>
        <v>44</v>
      </c>
      <c r="D21" s="6">
        <f t="shared" si="3"/>
        <v>44</v>
      </c>
      <c r="E21" s="6">
        <f t="shared" si="3"/>
        <v>46</v>
      </c>
      <c r="F21" s="6">
        <f t="shared" si="3"/>
        <v>44</v>
      </c>
      <c r="G21" s="6">
        <f t="shared" si="3"/>
        <v>45</v>
      </c>
      <c r="H21" s="11">
        <f>SUM(H19:H20)</f>
        <v>264</v>
      </c>
    </row>
    <row r="22" spans="1:15" x14ac:dyDescent="0.25">
      <c r="A22" s="22" t="s">
        <v>42</v>
      </c>
      <c r="B22" s="23">
        <f>B21/6</f>
        <v>6.833333333333333</v>
      </c>
      <c r="C22" s="23">
        <f t="shared" ref="C22:G22" si="4">C21/6</f>
        <v>7.333333333333333</v>
      </c>
      <c r="D22" s="23">
        <f t="shared" si="4"/>
        <v>7.333333333333333</v>
      </c>
      <c r="E22" s="23">
        <f t="shared" si="4"/>
        <v>7.666666666666667</v>
      </c>
      <c r="F22" s="23">
        <f t="shared" si="4"/>
        <v>7.333333333333333</v>
      </c>
      <c r="G22">
        <f t="shared" si="4"/>
        <v>7.5</v>
      </c>
    </row>
  </sheetData>
  <mergeCells count="16">
    <mergeCell ref="A11:B11"/>
    <mergeCell ref="A12:B12"/>
    <mergeCell ref="A13:B13"/>
    <mergeCell ref="A14:B14"/>
    <mergeCell ref="A15:B15"/>
    <mergeCell ref="A10:B10"/>
    <mergeCell ref="A5:B5"/>
    <mergeCell ref="A6:B6"/>
    <mergeCell ref="A7:B7"/>
    <mergeCell ref="A8:B8"/>
    <mergeCell ref="A9:B9"/>
    <mergeCell ref="A4:B4"/>
    <mergeCell ref="A1:B2"/>
    <mergeCell ref="C1:E1"/>
    <mergeCell ref="F1:F2"/>
    <mergeCell ref="A3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opLeftCell="J1" workbookViewId="0">
      <selection activeCell="O19" sqref="O19"/>
    </sheetView>
  </sheetViews>
  <sheetFormatPr defaultRowHeight="15" x14ac:dyDescent="0.25"/>
  <cols>
    <col min="11" max="11" width="10.85546875" customWidth="1"/>
    <col min="13" max="13" width="11.28515625" customWidth="1"/>
  </cols>
  <sheetData>
    <row r="1" spans="1:18" ht="15.75" thickBot="1" x14ac:dyDescent="0.3">
      <c r="A1" s="25" t="s">
        <v>0</v>
      </c>
      <c r="B1" s="26"/>
      <c r="C1" s="27" t="s">
        <v>1</v>
      </c>
      <c r="D1" s="27"/>
      <c r="E1" s="27"/>
      <c r="F1" s="28" t="s">
        <v>2</v>
      </c>
      <c r="H1" t="s">
        <v>12</v>
      </c>
      <c r="I1">
        <v>6</v>
      </c>
    </row>
    <row r="2" spans="1:18" ht="16.5" thickBot="1" x14ac:dyDescent="0.3">
      <c r="A2" s="25"/>
      <c r="B2" s="26"/>
      <c r="C2" s="1">
        <v>1</v>
      </c>
      <c r="D2" s="1">
        <v>2</v>
      </c>
      <c r="E2" s="1">
        <v>3</v>
      </c>
      <c r="F2" s="28"/>
      <c r="H2" s="12" t="s">
        <v>14</v>
      </c>
      <c r="I2" s="12">
        <v>2</v>
      </c>
    </row>
    <row r="3" spans="1:18" ht="15.75" x14ac:dyDescent="0.25">
      <c r="A3" s="29" t="s">
        <v>3</v>
      </c>
      <c r="B3" s="29"/>
      <c r="C3" s="2">
        <v>8</v>
      </c>
      <c r="D3" s="2">
        <v>9</v>
      </c>
      <c r="E3" s="2">
        <v>8</v>
      </c>
      <c r="F3" s="2">
        <f>SUM(C3:E3)</f>
        <v>25</v>
      </c>
      <c r="H3" s="12" t="s">
        <v>35</v>
      </c>
      <c r="I3" s="12">
        <v>3</v>
      </c>
    </row>
    <row r="4" spans="1:18" ht="15.75" x14ac:dyDescent="0.25">
      <c r="A4" s="24" t="s">
        <v>8</v>
      </c>
      <c r="B4" s="24"/>
      <c r="C4" s="3">
        <v>7</v>
      </c>
      <c r="D4" s="3">
        <v>10</v>
      </c>
      <c r="E4" s="3">
        <v>8</v>
      </c>
      <c r="F4" s="3">
        <f t="shared" ref="F4:F14" si="0">SUM(C4:E4)</f>
        <v>25</v>
      </c>
      <c r="H4" s="12" t="s">
        <v>4</v>
      </c>
      <c r="I4" s="13">
        <f>F15^2/36</f>
        <v>3823.3611111111113</v>
      </c>
    </row>
    <row r="5" spans="1:18" ht="15.75" x14ac:dyDescent="0.25">
      <c r="A5" s="24" t="s">
        <v>9</v>
      </c>
      <c r="B5" s="24"/>
      <c r="C5" s="3">
        <v>10</v>
      </c>
      <c r="D5" s="3">
        <v>9</v>
      </c>
      <c r="E5" s="3">
        <v>10</v>
      </c>
      <c r="F5" s="3">
        <f t="shared" si="0"/>
        <v>29</v>
      </c>
      <c r="K5" s="14" t="s">
        <v>5</v>
      </c>
      <c r="L5" s="14" t="s">
        <v>36</v>
      </c>
      <c r="M5" s="14" t="s">
        <v>6</v>
      </c>
      <c r="N5" s="14" t="s">
        <v>7</v>
      </c>
      <c r="O5" s="14" t="s">
        <v>37</v>
      </c>
      <c r="P5" s="14"/>
      <c r="Q5" s="14" t="s">
        <v>38</v>
      </c>
      <c r="R5" s="14" t="s">
        <v>39</v>
      </c>
    </row>
    <row r="6" spans="1:18" ht="15.75" x14ac:dyDescent="0.25">
      <c r="A6" s="24" t="s">
        <v>11</v>
      </c>
      <c r="B6" s="24"/>
      <c r="C6" s="3">
        <v>8</v>
      </c>
      <c r="D6" s="3">
        <v>12</v>
      </c>
      <c r="E6" s="3">
        <v>10</v>
      </c>
      <c r="F6" s="3">
        <f t="shared" si="0"/>
        <v>30</v>
      </c>
      <c r="K6" s="15" t="s">
        <v>10</v>
      </c>
      <c r="L6" s="16">
        <v>2</v>
      </c>
      <c r="M6" s="17">
        <f>SUMSQ(C15:E15)/12-I4</f>
        <v>5.0555555555552019</v>
      </c>
      <c r="N6" s="17">
        <f>M6/L6</f>
        <v>2.5277777777776009</v>
      </c>
      <c r="O6" s="17">
        <f>N6/N11</f>
        <v>0.99999999999992639</v>
      </c>
      <c r="P6" s="15" t="s">
        <v>41</v>
      </c>
      <c r="Q6" s="17">
        <f>FINV(0.05,L6,L11)</f>
        <v>3.4433567793667246</v>
      </c>
      <c r="R6" s="17">
        <f>FINV(0.01,L6,L11)</f>
        <v>5.7190219124822725</v>
      </c>
    </row>
    <row r="7" spans="1:18" ht="15.75" x14ac:dyDescent="0.25">
      <c r="A7" s="24" t="s">
        <v>13</v>
      </c>
      <c r="B7" s="24"/>
      <c r="C7" s="3">
        <v>11</v>
      </c>
      <c r="D7" s="3">
        <v>8</v>
      </c>
      <c r="E7" s="3">
        <v>12</v>
      </c>
      <c r="F7" s="3">
        <f t="shared" si="0"/>
        <v>31</v>
      </c>
      <c r="K7" s="15" t="s">
        <v>40</v>
      </c>
      <c r="L7" s="16">
        <f>6*2-1</f>
        <v>11</v>
      </c>
      <c r="M7" s="17">
        <f>SUMSQ(F3:F14)/3-I4</f>
        <v>38.972222222222172</v>
      </c>
      <c r="N7" s="17">
        <f>M7/L7</f>
        <v>3.5429292929292884</v>
      </c>
      <c r="O7" s="17">
        <f>N7/N11</f>
        <v>1.4015984015983947</v>
      </c>
      <c r="P7" s="15" t="s">
        <v>41</v>
      </c>
      <c r="Q7" s="17">
        <f>FINV(0.05,L7,L11)</f>
        <v>2.2585183566229916</v>
      </c>
      <c r="R7" s="17">
        <f>FINV(0.01,L7,L11)</f>
        <v>3.1837421959607717</v>
      </c>
    </row>
    <row r="8" spans="1:18" ht="15.75" x14ac:dyDescent="0.25">
      <c r="A8" s="24" t="s">
        <v>15</v>
      </c>
      <c r="B8" s="24"/>
      <c r="C8" s="3">
        <v>9</v>
      </c>
      <c r="D8" s="3">
        <v>11</v>
      </c>
      <c r="E8" s="3">
        <v>11</v>
      </c>
      <c r="F8" s="3">
        <f t="shared" si="0"/>
        <v>31</v>
      </c>
      <c r="K8" s="15" t="s">
        <v>12</v>
      </c>
      <c r="L8" s="16">
        <f>6-1</f>
        <v>5</v>
      </c>
      <c r="M8" s="17">
        <f>SUMSQ(B21:G21)/6-I4</f>
        <v>12.472222222222172</v>
      </c>
      <c r="N8" s="17">
        <f>M8/L8</f>
        <v>2.4944444444444343</v>
      </c>
      <c r="O8" s="17">
        <f>N8/N11</f>
        <v>0.9868131868131792</v>
      </c>
      <c r="P8" s="15" t="s">
        <v>41</v>
      </c>
      <c r="Q8" s="17">
        <f>FINV(0.05,L8,L11)</f>
        <v>2.6612739171180357</v>
      </c>
      <c r="R8" s="17">
        <f>FINV(0.01,L8,L11)</f>
        <v>3.9879632231269468</v>
      </c>
    </row>
    <row r="9" spans="1:18" ht="15.75" x14ac:dyDescent="0.25">
      <c r="A9" s="24" t="s">
        <v>17</v>
      </c>
      <c r="B9" s="24"/>
      <c r="C9" s="3">
        <v>10</v>
      </c>
      <c r="D9" s="3">
        <v>9</v>
      </c>
      <c r="E9" s="3">
        <v>12</v>
      </c>
      <c r="F9" s="3">
        <f t="shared" si="0"/>
        <v>31</v>
      </c>
      <c r="K9" s="15" t="s">
        <v>14</v>
      </c>
      <c r="L9" s="16">
        <f>2-1</f>
        <v>1</v>
      </c>
      <c r="M9" s="17">
        <f>SUMSQ(H19:H20)/18-I4</f>
        <v>23.361111111110858</v>
      </c>
      <c r="N9" s="17">
        <f>M9/L9</f>
        <v>23.361111111110858</v>
      </c>
      <c r="O9" s="17">
        <f>N9/N11</f>
        <v>9.2417582417581077</v>
      </c>
      <c r="P9" s="15" t="str">
        <f>IF(O9&lt;Q9,"tn",IF(O9&lt;R9,"*","**"))</f>
        <v>**</v>
      </c>
      <c r="Q9" s="17">
        <f>FINV(0.05,L9,L11)</f>
        <v>4.3009495017776587</v>
      </c>
      <c r="R9" s="17">
        <f>FINV(0.01,L9,L11)</f>
        <v>7.9453857291700425</v>
      </c>
    </row>
    <row r="10" spans="1:18" ht="15.75" x14ac:dyDescent="0.25">
      <c r="A10" s="24" t="s">
        <v>19</v>
      </c>
      <c r="B10" s="24"/>
      <c r="C10" s="3">
        <v>11</v>
      </c>
      <c r="D10" s="3">
        <v>10</v>
      </c>
      <c r="E10" s="3">
        <v>12</v>
      </c>
      <c r="F10" s="3">
        <f t="shared" si="0"/>
        <v>33</v>
      </c>
      <c r="K10" s="15" t="s">
        <v>16</v>
      </c>
      <c r="L10" s="16">
        <f>L8*L9</f>
        <v>5</v>
      </c>
      <c r="M10" s="17">
        <f>M7-M8-M9</f>
        <v>3.1388888888891415</v>
      </c>
      <c r="N10" s="17">
        <f t="shared" ref="N10:N11" si="1">M10/L10</f>
        <v>0.62777777777782828</v>
      </c>
      <c r="O10" s="17">
        <f>N10/N11</f>
        <v>0.24835164835166743</v>
      </c>
      <c r="P10" s="15" t="s">
        <v>41</v>
      </c>
      <c r="Q10" s="17">
        <f>FINV(0.05,L10,L11)</f>
        <v>2.6612739171180357</v>
      </c>
      <c r="R10" s="17">
        <f>FINV(0.01,L10,L11)</f>
        <v>3.9879632231269468</v>
      </c>
    </row>
    <row r="11" spans="1:18" ht="15.75" x14ac:dyDescent="0.25">
      <c r="A11" s="24" t="s">
        <v>21</v>
      </c>
      <c r="B11" s="24"/>
      <c r="C11" s="3">
        <v>10</v>
      </c>
      <c r="D11" s="3">
        <v>12</v>
      </c>
      <c r="E11" s="3">
        <v>12</v>
      </c>
      <c r="F11" s="3">
        <f t="shared" si="0"/>
        <v>34</v>
      </c>
      <c r="K11" s="15" t="s">
        <v>18</v>
      </c>
      <c r="L11" s="16">
        <f>L12-L6-L7</f>
        <v>22</v>
      </c>
      <c r="M11" s="17">
        <f>M12-M6-M7</f>
        <v>55.611111111111313</v>
      </c>
      <c r="N11" s="17">
        <f t="shared" si="1"/>
        <v>2.527777777777787</v>
      </c>
      <c r="O11" s="17"/>
      <c r="P11" s="15"/>
      <c r="Q11" s="15"/>
      <c r="R11" s="15"/>
    </row>
    <row r="12" spans="1:18" ht="15.75" x14ac:dyDescent="0.25">
      <c r="A12" s="24" t="s">
        <v>23</v>
      </c>
      <c r="B12" s="24"/>
      <c r="C12" s="3">
        <v>10</v>
      </c>
      <c r="D12" s="3">
        <v>10</v>
      </c>
      <c r="E12" s="3">
        <v>14</v>
      </c>
      <c r="F12" s="3">
        <f t="shared" si="0"/>
        <v>34</v>
      </c>
      <c r="K12" s="18" t="s">
        <v>20</v>
      </c>
      <c r="L12" s="19">
        <f>6*2*3-1</f>
        <v>35</v>
      </c>
      <c r="M12" s="20">
        <f>SUMSQ(C3:E14)-I4</f>
        <v>99.638888888888687</v>
      </c>
      <c r="N12" s="18"/>
      <c r="O12" s="18"/>
      <c r="P12" s="18"/>
      <c r="Q12" s="18"/>
      <c r="R12" s="18"/>
    </row>
    <row r="13" spans="1:18" x14ac:dyDescent="0.25">
      <c r="A13" s="24" t="s">
        <v>24</v>
      </c>
      <c r="B13" s="24"/>
      <c r="C13" s="3">
        <v>12</v>
      </c>
      <c r="D13" s="3">
        <v>10</v>
      </c>
      <c r="E13" s="3">
        <v>12</v>
      </c>
      <c r="F13" s="3">
        <f t="shared" si="0"/>
        <v>34</v>
      </c>
    </row>
    <row r="14" spans="1:18" x14ac:dyDescent="0.25">
      <c r="A14" s="24" t="s">
        <v>25</v>
      </c>
      <c r="B14" s="24"/>
      <c r="C14" s="3">
        <v>14</v>
      </c>
      <c r="D14" s="3">
        <v>11</v>
      </c>
      <c r="E14" s="3">
        <v>9</v>
      </c>
      <c r="F14" s="3">
        <f t="shared" si="0"/>
        <v>34</v>
      </c>
    </row>
    <row r="15" spans="1:18" x14ac:dyDescent="0.25">
      <c r="A15" s="24" t="s">
        <v>26</v>
      </c>
      <c r="B15" s="24"/>
      <c r="C15" s="3">
        <f>SUM(C3:C14)</f>
        <v>120</v>
      </c>
      <c r="D15" s="3">
        <f t="shared" ref="D15:E15" si="2">SUM(D3:D14)</f>
        <v>121</v>
      </c>
      <c r="E15" s="3">
        <f t="shared" si="2"/>
        <v>130</v>
      </c>
      <c r="F15" s="10">
        <f>SUM(F3:F14)</f>
        <v>371</v>
      </c>
      <c r="M15" t="s">
        <v>49</v>
      </c>
    </row>
    <row r="16" spans="1:18" x14ac:dyDescent="0.25">
      <c r="M16" t="s">
        <v>14</v>
      </c>
    </row>
    <row r="17" spans="1:15" ht="15.75" thickBot="1" x14ac:dyDescent="0.3">
      <c r="J17" t="s">
        <v>22</v>
      </c>
      <c r="M17" t="s">
        <v>33</v>
      </c>
      <c r="N17">
        <f>I19</f>
        <v>9.5</v>
      </c>
      <c r="O17" t="s">
        <v>45</v>
      </c>
    </row>
    <row r="18" spans="1:15" ht="15.75" thickBot="1" x14ac:dyDescent="0.3">
      <c r="A18" s="5"/>
      <c r="B18" s="6" t="s">
        <v>27</v>
      </c>
      <c r="C18" s="6" t="s">
        <v>28</v>
      </c>
      <c r="D18" s="6" t="s">
        <v>29</v>
      </c>
      <c r="E18" s="6" t="s">
        <v>30</v>
      </c>
      <c r="F18" s="6" t="s">
        <v>31</v>
      </c>
      <c r="G18" s="6" t="s">
        <v>32</v>
      </c>
      <c r="H18" s="6" t="s">
        <v>2</v>
      </c>
      <c r="I18" s="21" t="s">
        <v>42</v>
      </c>
      <c r="M18" t="s">
        <v>34</v>
      </c>
      <c r="N18" s="23">
        <f>I20</f>
        <v>11.111111111111111</v>
      </c>
      <c r="O18" t="s">
        <v>46</v>
      </c>
    </row>
    <row r="19" spans="1:15" ht="15.75" thickBot="1" x14ac:dyDescent="0.3">
      <c r="A19" s="6" t="s">
        <v>33</v>
      </c>
      <c r="B19" s="6">
        <f>SUM(C3:E3)</f>
        <v>25</v>
      </c>
      <c r="C19" s="6">
        <f>SUM(C4:E4)</f>
        <v>25</v>
      </c>
      <c r="D19" s="6">
        <f>SUM(C5:E5)</f>
        <v>29</v>
      </c>
      <c r="E19" s="6">
        <f>SUM(C6:E6)</f>
        <v>30</v>
      </c>
      <c r="F19" s="6">
        <f>SUM(C7:E7)</f>
        <v>31</v>
      </c>
      <c r="G19" s="6">
        <f>SUM(C8:E8)</f>
        <v>31</v>
      </c>
      <c r="H19" s="6">
        <f>SUM(B19:G19)</f>
        <v>171</v>
      </c>
      <c r="I19">
        <f>H19/18</f>
        <v>9.5</v>
      </c>
      <c r="K19" t="s">
        <v>44</v>
      </c>
      <c r="L19">
        <v>2.9350000000000001</v>
      </c>
      <c r="M19" t="s">
        <v>43</v>
      </c>
      <c r="N19" s="23">
        <f>L19*(N11/(I3*I1))^0.5</f>
        <v>1.0998698541135032</v>
      </c>
    </row>
    <row r="20" spans="1:15" ht="15.75" thickBot="1" x14ac:dyDescent="0.3">
      <c r="A20" s="6" t="s">
        <v>34</v>
      </c>
      <c r="B20" s="6">
        <f>SUM(C9:E9)</f>
        <v>31</v>
      </c>
      <c r="C20" s="6">
        <f>SUM(C10:E10)</f>
        <v>33</v>
      </c>
      <c r="D20" s="6">
        <f>SUM(C11:E11)</f>
        <v>34</v>
      </c>
      <c r="E20" s="6">
        <f>SUM(C12:E12)</f>
        <v>34</v>
      </c>
      <c r="F20" s="6">
        <f>SUM(C13:E13)</f>
        <v>34</v>
      </c>
      <c r="G20" s="6">
        <f>SUM(C14:E14)</f>
        <v>34</v>
      </c>
      <c r="H20" s="6">
        <f>SUM(B20:G20)</f>
        <v>200</v>
      </c>
      <c r="I20" s="23">
        <f>H20/18</f>
        <v>11.111111111111111</v>
      </c>
    </row>
    <row r="21" spans="1:15" ht="15.75" thickBot="1" x14ac:dyDescent="0.3">
      <c r="A21" s="6" t="s">
        <v>2</v>
      </c>
      <c r="B21" s="6">
        <f>SUM(B19:B20)</f>
        <v>56</v>
      </c>
      <c r="C21" s="6">
        <f t="shared" ref="C21:G21" si="3">SUM(C19:C20)</f>
        <v>58</v>
      </c>
      <c r="D21" s="6">
        <f t="shared" si="3"/>
        <v>63</v>
      </c>
      <c r="E21" s="6">
        <f t="shared" si="3"/>
        <v>64</v>
      </c>
      <c r="F21" s="6">
        <f t="shared" si="3"/>
        <v>65</v>
      </c>
      <c r="G21" s="6">
        <f t="shared" si="3"/>
        <v>65</v>
      </c>
      <c r="H21" s="11">
        <f>SUM(H19:H20)</f>
        <v>371</v>
      </c>
    </row>
    <row r="22" spans="1:15" x14ac:dyDescent="0.25">
      <c r="A22" s="22" t="s">
        <v>42</v>
      </c>
      <c r="B22" s="23">
        <f>B21/6</f>
        <v>9.3333333333333339</v>
      </c>
      <c r="C22" s="23">
        <f t="shared" ref="C22:G22" si="4">C21/6</f>
        <v>9.6666666666666661</v>
      </c>
      <c r="D22">
        <f t="shared" si="4"/>
        <v>10.5</v>
      </c>
      <c r="E22" s="23">
        <f t="shared" si="4"/>
        <v>10.666666666666666</v>
      </c>
      <c r="F22" s="23">
        <f t="shared" si="4"/>
        <v>10.833333333333334</v>
      </c>
      <c r="G22" s="23">
        <f t="shared" si="4"/>
        <v>10.833333333333334</v>
      </c>
    </row>
  </sheetData>
  <mergeCells count="16">
    <mergeCell ref="A4:B4"/>
    <mergeCell ref="A1:B2"/>
    <mergeCell ref="C1:E1"/>
    <mergeCell ref="F1:F2"/>
    <mergeCell ref="A3:B3"/>
    <mergeCell ref="A10:B10"/>
    <mergeCell ref="A5:B5"/>
    <mergeCell ref="A6:B6"/>
    <mergeCell ref="A7:B7"/>
    <mergeCell ref="A8:B8"/>
    <mergeCell ref="A9:B9"/>
    <mergeCell ref="A11:B11"/>
    <mergeCell ref="A12:B12"/>
    <mergeCell ref="A13:B13"/>
    <mergeCell ref="A14:B14"/>
    <mergeCell ref="A15:B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opLeftCell="J1" workbookViewId="0">
      <selection activeCell="P9" sqref="P9"/>
    </sheetView>
  </sheetViews>
  <sheetFormatPr defaultRowHeight="15" x14ac:dyDescent="0.25"/>
  <cols>
    <col min="11" max="11" width="10.28515625" customWidth="1"/>
    <col min="13" max="13" width="10.7109375" customWidth="1"/>
  </cols>
  <sheetData>
    <row r="1" spans="1:18" ht="15.75" thickBot="1" x14ac:dyDescent="0.3">
      <c r="A1" s="25" t="s">
        <v>0</v>
      </c>
      <c r="B1" s="26"/>
      <c r="C1" s="27" t="s">
        <v>1</v>
      </c>
      <c r="D1" s="27"/>
      <c r="E1" s="27"/>
      <c r="F1" s="28" t="s">
        <v>2</v>
      </c>
      <c r="H1" t="s">
        <v>12</v>
      </c>
      <c r="I1">
        <v>6</v>
      </c>
    </row>
    <row r="2" spans="1:18" ht="16.5" thickBot="1" x14ac:dyDescent="0.3">
      <c r="A2" s="25"/>
      <c r="B2" s="26"/>
      <c r="C2" s="8">
        <v>1</v>
      </c>
      <c r="D2" s="8">
        <v>2</v>
      </c>
      <c r="E2" s="8">
        <v>3</v>
      </c>
      <c r="F2" s="28"/>
      <c r="H2" s="12" t="s">
        <v>14</v>
      </c>
      <c r="I2" s="12">
        <v>2</v>
      </c>
    </row>
    <row r="3" spans="1:18" ht="15.75" x14ac:dyDescent="0.25">
      <c r="A3" s="29" t="s">
        <v>3</v>
      </c>
      <c r="B3" s="29"/>
      <c r="C3" s="9">
        <v>12</v>
      </c>
      <c r="D3" s="9">
        <v>12</v>
      </c>
      <c r="E3" s="9">
        <v>12</v>
      </c>
      <c r="F3" s="9">
        <f t="shared" ref="F3:F14" si="0">SUM(C3:E3)</f>
        <v>36</v>
      </c>
      <c r="H3" s="12" t="s">
        <v>35</v>
      </c>
      <c r="I3" s="12">
        <v>3</v>
      </c>
    </row>
    <row r="4" spans="1:18" ht="15.75" x14ac:dyDescent="0.25">
      <c r="A4" s="24" t="s">
        <v>8</v>
      </c>
      <c r="B4" s="24"/>
      <c r="C4" s="7">
        <v>11</v>
      </c>
      <c r="D4" s="7">
        <v>12</v>
      </c>
      <c r="E4" s="7">
        <v>14</v>
      </c>
      <c r="F4" s="7">
        <f t="shared" si="0"/>
        <v>37</v>
      </c>
      <c r="H4" s="12" t="s">
        <v>4</v>
      </c>
      <c r="I4" s="13">
        <f>F15^2/36</f>
        <v>11413.361111111111</v>
      </c>
    </row>
    <row r="5" spans="1:18" ht="15.75" x14ac:dyDescent="0.25">
      <c r="A5" s="24" t="s">
        <v>9</v>
      </c>
      <c r="B5" s="24"/>
      <c r="C5" s="7">
        <v>17</v>
      </c>
      <c r="D5" s="7">
        <v>14</v>
      </c>
      <c r="E5" s="7">
        <v>16</v>
      </c>
      <c r="F5" s="7">
        <f t="shared" si="0"/>
        <v>47</v>
      </c>
      <c r="K5" s="14" t="s">
        <v>5</v>
      </c>
      <c r="L5" s="14" t="s">
        <v>36</v>
      </c>
      <c r="M5" s="14" t="s">
        <v>6</v>
      </c>
      <c r="N5" s="14" t="s">
        <v>7</v>
      </c>
      <c r="O5" s="14" t="s">
        <v>37</v>
      </c>
      <c r="P5" s="14"/>
      <c r="Q5" s="14" t="s">
        <v>38</v>
      </c>
      <c r="R5" s="14" t="s">
        <v>39</v>
      </c>
    </row>
    <row r="6" spans="1:18" ht="15.75" x14ac:dyDescent="0.25">
      <c r="A6" s="24" t="s">
        <v>11</v>
      </c>
      <c r="B6" s="24"/>
      <c r="C6" s="7">
        <v>13</v>
      </c>
      <c r="D6" s="7">
        <v>20</v>
      </c>
      <c r="E6" s="7">
        <v>17</v>
      </c>
      <c r="F6" s="7">
        <f t="shared" si="0"/>
        <v>50</v>
      </c>
      <c r="K6" s="15" t="s">
        <v>10</v>
      </c>
      <c r="L6" s="16">
        <v>2</v>
      </c>
      <c r="M6" s="17">
        <f>SUMSQ(C15:E15)/12-I4</f>
        <v>2.3888888888886868</v>
      </c>
      <c r="N6" s="17">
        <f>M6/L6</f>
        <v>1.1944444444443434</v>
      </c>
      <c r="O6" s="17">
        <f>N6/N11</f>
        <v>0.11280705938467883</v>
      </c>
      <c r="P6" s="15" t="s">
        <v>41</v>
      </c>
      <c r="Q6" s="17">
        <f>FINV(0.05,L6,L11)</f>
        <v>3.4433567793667246</v>
      </c>
      <c r="R6" s="17">
        <f>FINV(0.01,L6,L11)</f>
        <v>5.7190219124822725</v>
      </c>
    </row>
    <row r="7" spans="1:18" ht="15.75" x14ac:dyDescent="0.25">
      <c r="A7" s="24" t="s">
        <v>13</v>
      </c>
      <c r="B7" s="24"/>
      <c r="C7" s="7">
        <v>20</v>
      </c>
      <c r="D7" s="7">
        <v>12</v>
      </c>
      <c r="E7" s="7">
        <v>20</v>
      </c>
      <c r="F7" s="7">
        <f t="shared" si="0"/>
        <v>52</v>
      </c>
      <c r="K7" s="15" t="s">
        <v>40</v>
      </c>
      <c r="L7" s="16">
        <f>6*2-1</f>
        <v>11</v>
      </c>
      <c r="M7" s="17">
        <f>SUMSQ(F3:F14)/3-I4</f>
        <v>328.30555555555475</v>
      </c>
      <c r="N7" s="17">
        <f>M7/L7</f>
        <v>29.845959595959524</v>
      </c>
      <c r="O7" s="17">
        <f>N7/N11</f>
        <v>2.8187455282613714</v>
      </c>
      <c r="P7" s="15" t="s">
        <v>41</v>
      </c>
      <c r="Q7" s="17">
        <f>FINV(0.05,L7,L11)</f>
        <v>2.2585183566229916</v>
      </c>
      <c r="R7" s="17">
        <f>FINV(0.01,L7,L11)</f>
        <v>3.1837421959607717</v>
      </c>
    </row>
    <row r="8" spans="1:18" ht="15.75" x14ac:dyDescent="0.25">
      <c r="A8" s="24" t="s">
        <v>15</v>
      </c>
      <c r="B8" s="24"/>
      <c r="C8" s="7">
        <v>15</v>
      </c>
      <c r="D8" s="7">
        <v>18</v>
      </c>
      <c r="E8" s="7">
        <v>21</v>
      </c>
      <c r="F8" s="7">
        <f t="shared" si="0"/>
        <v>54</v>
      </c>
      <c r="K8" s="15" t="s">
        <v>12</v>
      </c>
      <c r="L8" s="16">
        <f>6-1</f>
        <v>5</v>
      </c>
      <c r="M8" s="17">
        <f>SUMSQ(B21:G21)/6-I4</f>
        <v>82.472222222222626</v>
      </c>
      <c r="N8" s="17">
        <f>M8/L8</f>
        <v>16.494444444444525</v>
      </c>
      <c r="O8" s="17">
        <f>N8/N11</f>
        <v>1.5577867875029834</v>
      </c>
      <c r="P8" s="15" t="s">
        <v>41</v>
      </c>
      <c r="Q8" s="17">
        <f>FINV(0.05,L8,L11)</f>
        <v>2.6612739171180357</v>
      </c>
      <c r="R8" s="17">
        <f>FINV(0.01,L8,L11)</f>
        <v>3.9879632231269468</v>
      </c>
    </row>
    <row r="9" spans="1:18" ht="15.75" x14ac:dyDescent="0.25">
      <c r="A9" s="24" t="s">
        <v>17</v>
      </c>
      <c r="B9" s="24"/>
      <c r="C9" s="7">
        <v>15</v>
      </c>
      <c r="D9" s="7">
        <v>20</v>
      </c>
      <c r="E9" s="7">
        <v>22</v>
      </c>
      <c r="F9" s="7">
        <f t="shared" si="0"/>
        <v>57</v>
      </c>
      <c r="K9" s="15" t="s">
        <v>14</v>
      </c>
      <c r="L9" s="16">
        <f>2-1</f>
        <v>1</v>
      </c>
      <c r="M9" s="17">
        <f>SUMSQ(H19:H20)/18-I4</f>
        <v>220.02777777777737</v>
      </c>
      <c r="N9" s="17">
        <f>M9/L9</f>
        <v>220.02777777777737</v>
      </c>
      <c r="O9" s="17">
        <f>N9/N11</f>
        <v>20.780109706653839</v>
      </c>
      <c r="P9" s="15" t="str">
        <f>IF(O9&lt;Q9,"tn",IF(O9&lt;R9,"*","**"))</f>
        <v>**</v>
      </c>
      <c r="Q9" s="17">
        <f>FINV(0.05,L9,L11)</f>
        <v>4.3009495017776587</v>
      </c>
      <c r="R9" s="17">
        <f>FINV(0.01,L9,L11)</f>
        <v>7.9453857291700425</v>
      </c>
    </row>
    <row r="10" spans="1:18" ht="15.75" x14ac:dyDescent="0.25">
      <c r="A10" s="24" t="s">
        <v>19</v>
      </c>
      <c r="B10" s="24"/>
      <c r="C10" s="7">
        <v>19</v>
      </c>
      <c r="D10" s="7">
        <v>20</v>
      </c>
      <c r="E10" s="7">
        <v>20</v>
      </c>
      <c r="F10" s="7">
        <f t="shared" si="0"/>
        <v>59</v>
      </c>
      <c r="K10" s="15" t="s">
        <v>16</v>
      </c>
      <c r="L10" s="16">
        <f>L8*L9</f>
        <v>5</v>
      </c>
      <c r="M10" s="17">
        <f>M7-M8-M9</f>
        <v>25.805555555554747</v>
      </c>
      <c r="N10" s="17">
        <f t="shared" ref="N10:N11" si="1">M10/L10</f>
        <v>5.1611111111109498</v>
      </c>
      <c r="O10" s="17">
        <f>N10/N11</f>
        <v>0.48743143334126621</v>
      </c>
      <c r="P10" s="15" t="s">
        <v>41</v>
      </c>
      <c r="Q10" s="17">
        <f>FINV(0.05,L10,L11)</f>
        <v>2.6612739171180357</v>
      </c>
      <c r="R10" s="17">
        <f>FINV(0.01,L10,L11)</f>
        <v>3.9879632231269468</v>
      </c>
    </row>
    <row r="11" spans="1:18" ht="15.75" x14ac:dyDescent="0.25">
      <c r="A11" s="24" t="s">
        <v>21</v>
      </c>
      <c r="B11" s="24"/>
      <c r="C11" s="7">
        <v>21</v>
      </c>
      <c r="D11" s="7">
        <v>20</v>
      </c>
      <c r="E11" s="7">
        <v>21</v>
      </c>
      <c r="F11" s="7">
        <f t="shared" si="0"/>
        <v>62</v>
      </c>
      <c r="K11" s="15" t="s">
        <v>18</v>
      </c>
      <c r="L11" s="16">
        <f>L12-L6-L7</f>
        <v>22</v>
      </c>
      <c r="M11" s="17">
        <f>M12-M6-M7</f>
        <v>232.94444444444525</v>
      </c>
      <c r="N11" s="17">
        <f t="shared" si="1"/>
        <v>10.588383838383875</v>
      </c>
      <c r="O11" s="17"/>
      <c r="P11" s="15"/>
      <c r="Q11" s="15"/>
      <c r="R11" s="15"/>
    </row>
    <row r="12" spans="1:18" ht="15.75" x14ac:dyDescent="0.25">
      <c r="A12" s="24" t="s">
        <v>23</v>
      </c>
      <c r="B12" s="24"/>
      <c r="C12" s="7">
        <v>22</v>
      </c>
      <c r="D12" s="7">
        <v>21</v>
      </c>
      <c r="E12" s="7">
        <v>19</v>
      </c>
      <c r="F12" s="7">
        <f t="shared" si="0"/>
        <v>62</v>
      </c>
      <c r="K12" s="18" t="s">
        <v>20</v>
      </c>
      <c r="L12" s="19">
        <f>6*2*3-1</f>
        <v>35</v>
      </c>
      <c r="M12" s="20">
        <f>SUMSQ(C3:E14)-I4</f>
        <v>563.63888888888869</v>
      </c>
      <c r="N12" s="18"/>
      <c r="O12" s="18"/>
      <c r="P12" s="18"/>
      <c r="Q12" s="18"/>
      <c r="R12" s="18"/>
    </row>
    <row r="13" spans="1:18" x14ac:dyDescent="0.25">
      <c r="A13" s="24" t="s">
        <v>24</v>
      </c>
      <c r="B13" s="24"/>
      <c r="C13" s="7">
        <v>18</v>
      </c>
      <c r="D13" s="7">
        <v>22</v>
      </c>
      <c r="E13" s="7">
        <v>22</v>
      </c>
      <c r="F13" s="7">
        <f t="shared" si="0"/>
        <v>62</v>
      </c>
    </row>
    <row r="14" spans="1:18" x14ac:dyDescent="0.25">
      <c r="A14" s="24" t="s">
        <v>25</v>
      </c>
      <c r="B14" s="24"/>
      <c r="C14" s="7">
        <v>28</v>
      </c>
      <c r="D14" s="7">
        <v>21</v>
      </c>
      <c r="E14" s="7">
        <v>14</v>
      </c>
      <c r="F14" s="7">
        <f t="shared" si="0"/>
        <v>63</v>
      </c>
    </row>
    <row r="15" spans="1:18" x14ac:dyDescent="0.25">
      <c r="A15" s="24" t="s">
        <v>26</v>
      </c>
      <c r="B15" s="24"/>
      <c r="C15" s="7">
        <f>SUM(C3:C14)</f>
        <v>211</v>
      </c>
      <c r="D15" s="7">
        <f t="shared" ref="D15:E15" si="2">SUM(D3:D14)</f>
        <v>212</v>
      </c>
      <c r="E15" s="7">
        <f t="shared" si="2"/>
        <v>218</v>
      </c>
      <c r="F15" s="10">
        <f>SUM(F3:F14)</f>
        <v>641</v>
      </c>
      <c r="M15" t="s">
        <v>40</v>
      </c>
    </row>
    <row r="16" spans="1:18" x14ac:dyDescent="0.25">
      <c r="M16" t="s">
        <v>14</v>
      </c>
    </row>
    <row r="17" spans="1:15" ht="15.75" thickBot="1" x14ac:dyDescent="0.3">
      <c r="M17" t="s">
        <v>33</v>
      </c>
      <c r="N17" s="23">
        <f>I19</f>
        <v>15.333333333333334</v>
      </c>
      <c r="O17" t="s">
        <v>45</v>
      </c>
    </row>
    <row r="18" spans="1:15" ht="15.75" thickBot="1" x14ac:dyDescent="0.3">
      <c r="A18" s="5"/>
      <c r="B18" s="6" t="s">
        <v>27</v>
      </c>
      <c r="C18" s="6" t="s">
        <v>28</v>
      </c>
      <c r="D18" s="6" t="s">
        <v>29</v>
      </c>
      <c r="E18" s="6" t="s">
        <v>30</v>
      </c>
      <c r="F18" s="6" t="s">
        <v>31</v>
      </c>
      <c r="G18" s="6" t="s">
        <v>32</v>
      </c>
      <c r="H18" s="6" t="s">
        <v>2</v>
      </c>
      <c r="I18" s="21" t="s">
        <v>42</v>
      </c>
      <c r="M18" t="s">
        <v>34</v>
      </c>
      <c r="N18" s="23">
        <f>I20</f>
        <v>20.277777777777779</v>
      </c>
      <c r="O18" t="s">
        <v>46</v>
      </c>
    </row>
    <row r="19" spans="1:15" ht="15.75" thickBot="1" x14ac:dyDescent="0.3">
      <c r="A19" s="6" t="s">
        <v>33</v>
      </c>
      <c r="B19" s="6">
        <f>SUM(C3:E3)</f>
        <v>36</v>
      </c>
      <c r="C19" s="6">
        <f>SUM(C4:E4)</f>
        <v>37</v>
      </c>
      <c r="D19" s="6">
        <f>SUM(C5:E5)</f>
        <v>47</v>
      </c>
      <c r="E19" s="6">
        <f>SUM(C6:E6)</f>
        <v>50</v>
      </c>
      <c r="F19" s="6">
        <f>SUM(C7:E7)</f>
        <v>52</v>
      </c>
      <c r="G19" s="6">
        <f>SUM(C8:E8)</f>
        <v>54</v>
      </c>
      <c r="H19" s="6">
        <f>SUM(B19:G19)</f>
        <v>276</v>
      </c>
      <c r="I19" s="23">
        <f>H19/18</f>
        <v>15.333333333333334</v>
      </c>
      <c r="K19" t="s">
        <v>44</v>
      </c>
      <c r="L19">
        <v>2.9350000000000001</v>
      </c>
      <c r="M19" t="s">
        <v>43</v>
      </c>
      <c r="N19" s="23">
        <f>L19*(N11/(I3*I1))^0.5</f>
        <v>2.2510580323508411</v>
      </c>
    </row>
    <row r="20" spans="1:15" ht="15.75" thickBot="1" x14ac:dyDescent="0.3">
      <c r="A20" s="6" t="s">
        <v>34</v>
      </c>
      <c r="B20" s="6">
        <f>SUM(C9:E9)</f>
        <v>57</v>
      </c>
      <c r="C20" s="6">
        <f>SUM(C10:E10)</f>
        <v>59</v>
      </c>
      <c r="D20" s="6">
        <f>SUM(C11:E11)</f>
        <v>62</v>
      </c>
      <c r="E20" s="6">
        <f>SUM(C12:E12)</f>
        <v>62</v>
      </c>
      <c r="F20" s="6">
        <f>SUM(C13:E13)</f>
        <v>62</v>
      </c>
      <c r="G20" s="6">
        <f>SUM(C14:E14)</f>
        <v>63</v>
      </c>
      <c r="H20" s="6">
        <f>SUM(B20:G20)</f>
        <v>365</v>
      </c>
      <c r="I20" s="23">
        <f>H20/18</f>
        <v>20.277777777777779</v>
      </c>
    </row>
    <row r="21" spans="1:15" ht="15.75" thickBot="1" x14ac:dyDescent="0.3">
      <c r="A21" s="6" t="s">
        <v>2</v>
      </c>
      <c r="B21" s="6">
        <f>SUM(B19:B20)</f>
        <v>93</v>
      </c>
      <c r="C21" s="6">
        <f t="shared" ref="C21:G21" si="3">SUM(C19:C20)</f>
        <v>96</v>
      </c>
      <c r="D21" s="6">
        <f t="shared" si="3"/>
        <v>109</v>
      </c>
      <c r="E21" s="6">
        <f t="shared" si="3"/>
        <v>112</v>
      </c>
      <c r="F21" s="6">
        <f t="shared" si="3"/>
        <v>114</v>
      </c>
      <c r="G21" s="6">
        <f t="shared" si="3"/>
        <v>117</v>
      </c>
      <c r="H21" s="11">
        <f>SUM(H19:H20)</f>
        <v>641</v>
      </c>
    </row>
    <row r="22" spans="1:15" x14ac:dyDescent="0.25">
      <c r="A22" s="22" t="s">
        <v>42</v>
      </c>
      <c r="B22">
        <f>B21/6</f>
        <v>15.5</v>
      </c>
      <c r="C22">
        <f t="shared" ref="C22:G22" si="4">C21/6</f>
        <v>16</v>
      </c>
      <c r="D22" s="23">
        <f t="shared" si="4"/>
        <v>18.166666666666668</v>
      </c>
      <c r="E22" s="23">
        <f t="shared" si="4"/>
        <v>18.666666666666668</v>
      </c>
      <c r="F22">
        <f t="shared" si="4"/>
        <v>19</v>
      </c>
      <c r="G22">
        <f t="shared" si="4"/>
        <v>19.5</v>
      </c>
    </row>
  </sheetData>
  <mergeCells count="16">
    <mergeCell ref="A12:B12"/>
    <mergeCell ref="A13:B13"/>
    <mergeCell ref="A14:B14"/>
    <mergeCell ref="A15:B15"/>
    <mergeCell ref="A6:B6"/>
    <mergeCell ref="A7:B7"/>
    <mergeCell ref="A8:B8"/>
    <mergeCell ref="A9:B9"/>
    <mergeCell ref="A10:B10"/>
    <mergeCell ref="A11:B11"/>
    <mergeCell ref="A5:B5"/>
    <mergeCell ref="A1:B2"/>
    <mergeCell ref="C1:E1"/>
    <mergeCell ref="F1:F2"/>
    <mergeCell ref="A3:B3"/>
    <mergeCell ref="A4:B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topLeftCell="J1" workbookViewId="0">
      <selection activeCell="T14" sqref="T14"/>
    </sheetView>
  </sheetViews>
  <sheetFormatPr defaultRowHeight="15" x14ac:dyDescent="0.25"/>
  <cols>
    <col min="11" max="11" width="11.5703125" customWidth="1"/>
    <col min="12" max="12" width="9" customWidth="1"/>
    <col min="13" max="13" width="9.5703125" bestFit="1" customWidth="1"/>
  </cols>
  <sheetData>
    <row r="1" spans="1:18" ht="15.75" thickBot="1" x14ac:dyDescent="0.3">
      <c r="A1" s="25" t="s">
        <v>0</v>
      </c>
      <c r="B1" s="26"/>
      <c r="C1" s="27" t="s">
        <v>1</v>
      </c>
      <c r="D1" s="27"/>
      <c r="E1" s="27"/>
      <c r="F1" s="28" t="s">
        <v>2</v>
      </c>
      <c r="H1" t="s">
        <v>12</v>
      </c>
      <c r="I1">
        <v>6</v>
      </c>
    </row>
    <row r="2" spans="1:18" ht="16.5" thickBot="1" x14ac:dyDescent="0.3">
      <c r="A2" s="25"/>
      <c r="B2" s="26"/>
      <c r="C2" s="8">
        <v>1</v>
      </c>
      <c r="D2" s="8">
        <v>2</v>
      </c>
      <c r="E2" s="8">
        <v>3</v>
      </c>
      <c r="F2" s="28"/>
      <c r="H2" s="12" t="s">
        <v>14</v>
      </c>
      <c r="I2" s="12">
        <v>2</v>
      </c>
    </row>
    <row r="3" spans="1:18" ht="15.75" x14ac:dyDescent="0.25">
      <c r="A3" s="29" t="s">
        <v>3</v>
      </c>
      <c r="B3" s="29"/>
      <c r="C3" s="9">
        <v>20</v>
      </c>
      <c r="D3" s="9">
        <v>20</v>
      </c>
      <c r="E3" s="9">
        <v>22</v>
      </c>
      <c r="F3" s="9">
        <f>SUM(C3:E3)</f>
        <v>62</v>
      </c>
      <c r="H3" s="12" t="s">
        <v>35</v>
      </c>
      <c r="I3" s="12">
        <v>3</v>
      </c>
    </row>
    <row r="4" spans="1:18" ht="15.75" x14ac:dyDescent="0.25">
      <c r="A4" s="24" t="s">
        <v>8</v>
      </c>
      <c r="B4" s="24"/>
      <c r="C4" s="7">
        <v>20</v>
      </c>
      <c r="D4" s="7">
        <v>21</v>
      </c>
      <c r="E4" s="7">
        <v>24</v>
      </c>
      <c r="F4" s="7">
        <f t="shared" ref="F4:F14" si="0">SUM(C4:E4)</f>
        <v>65</v>
      </c>
      <c r="H4" s="12" t="s">
        <v>4</v>
      </c>
      <c r="I4" s="13">
        <f>F15^2/36</f>
        <v>21707.111111111109</v>
      </c>
    </row>
    <row r="5" spans="1:18" ht="15.75" x14ac:dyDescent="0.25">
      <c r="A5" s="24" t="s">
        <v>9</v>
      </c>
      <c r="B5" s="24"/>
      <c r="C5" s="7">
        <v>20</v>
      </c>
      <c r="D5" s="7">
        <v>20</v>
      </c>
      <c r="E5" s="7">
        <v>25</v>
      </c>
      <c r="F5" s="7">
        <f t="shared" si="0"/>
        <v>65</v>
      </c>
      <c r="K5" s="14" t="s">
        <v>5</v>
      </c>
      <c r="L5" s="14" t="s">
        <v>36</v>
      </c>
      <c r="M5" s="14" t="s">
        <v>6</v>
      </c>
      <c r="N5" s="14" t="s">
        <v>7</v>
      </c>
      <c r="O5" s="14" t="s">
        <v>37</v>
      </c>
      <c r="P5" s="14"/>
      <c r="Q5" s="14" t="s">
        <v>38</v>
      </c>
      <c r="R5" s="14" t="s">
        <v>39</v>
      </c>
    </row>
    <row r="6" spans="1:18" ht="15.75" x14ac:dyDescent="0.25">
      <c r="A6" s="24" t="s">
        <v>11</v>
      </c>
      <c r="B6" s="24"/>
      <c r="C6" s="7">
        <v>20</v>
      </c>
      <c r="D6" s="7">
        <v>25</v>
      </c>
      <c r="E6" s="7">
        <v>25</v>
      </c>
      <c r="F6" s="7">
        <f t="shared" si="0"/>
        <v>70</v>
      </c>
      <c r="K6" s="15" t="s">
        <v>10</v>
      </c>
      <c r="L6" s="16">
        <v>2</v>
      </c>
      <c r="M6" s="17">
        <f>SUMSQ(C15:E15)/12-I4</f>
        <v>30.888888888890506</v>
      </c>
      <c r="N6" s="17">
        <f>M6/L6</f>
        <v>15.444444444445253</v>
      </c>
      <c r="O6" s="17">
        <f>N6/N11</f>
        <v>0.58537519142422945</v>
      </c>
      <c r="P6" s="15" t="str">
        <f>IF(O6&lt;Q6,"tn",IF(O6&lt;R6,"*","**"))</f>
        <v>tn</v>
      </c>
      <c r="Q6" s="17">
        <f>FINV(0.05,L6,L11)</f>
        <v>3.4433567793667246</v>
      </c>
      <c r="R6" s="17">
        <f>FINV(0.01,L6,L11)</f>
        <v>5.7190219124822725</v>
      </c>
    </row>
    <row r="7" spans="1:18" ht="15.75" x14ac:dyDescent="0.25">
      <c r="A7" s="24" t="s">
        <v>13</v>
      </c>
      <c r="B7" s="24"/>
      <c r="C7" s="7">
        <v>26</v>
      </c>
      <c r="D7" s="7">
        <v>20</v>
      </c>
      <c r="E7" s="7">
        <v>28</v>
      </c>
      <c r="F7" s="7">
        <f t="shared" si="0"/>
        <v>74</v>
      </c>
      <c r="K7" s="15" t="s">
        <v>40</v>
      </c>
      <c r="L7" s="16">
        <f>6*2-1</f>
        <v>11</v>
      </c>
      <c r="M7" s="17">
        <f>SUMSQ(F3:F14)/3-I4</f>
        <v>159.55555555555839</v>
      </c>
      <c r="N7" s="17">
        <f>M7/L7</f>
        <v>14.505050505050763</v>
      </c>
      <c r="O7" s="17">
        <f>N7/N11</f>
        <v>0.54977029096479035</v>
      </c>
      <c r="P7" s="15" t="s">
        <v>41</v>
      </c>
      <c r="Q7" s="17">
        <f>FINV(0.05,L7,L11)</f>
        <v>2.2585183566229916</v>
      </c>
      <c r="R7" s="17">
        <f>FINV(0.01,L7,L11)</f>
        <v>3.1837421959607717</v>
      </c>
    </row>
    <row r="8" spans="1:18" ht="15.75" x14ac:dyDescent="0.25">
      <c r="A8" s="24" t="s">
        <v>15</v>
      </c>
      <c r="B8" s="24"/>
      <c r="C8" s="7">
        <v>20</v>
      </c>
      <c r="D8" s="7">
        <v>30</v>
      </c>
      <c r="E8" s="7">
        <v>24</v>
      </c>
      <c r="F8" s="7">
        <f t="shared" si="0"/>
        <v>74</v>
      </c>
      <c r="K8" s="15" t="s">
        <v>12</v>
      </c>
      <c r="L8" s="16">
        <f>6-1</f>
        <v>5</v>
      </c>
      <c r="M8" s="17">
        <f>SUMSQ(B21:G21)/6-I4</f>
        <v>32.555555555558385</v>
      </c>
      <c r="N8" s="17">
        <f>M8/L8</f>
        <v>6.5111111111116768</v>
      </c>
      <c r="O8" s="17">
        <f>N8/N11</f>
        <v>0.24678407350691392</v>
      </c>
      <c r="P8" s="15" t="s">
        <v>41</v>
      </c>
      <c r="Q8" s="17">
        <f>FINV(0.05,L8,L11)</f>
        <v>2.6612739171180357</v>
      </c>
      <c r="R8" s="17">
        <f>FINV(0.01,L8,L11)</f>
        <v>3.9879632231269468</v>
      </c>
    </row>
    <row r="9" spans="1:18" ht="15.75" x14ac:dyDescent="0.25">
      <c r="A9" s="24" t="s">
        <v>17</v>
      </c>
      <c r="B9" s="24"/>
      <c r="C9" s="7">
        <v>20</v>
      </c>
      <c r="D9" s="7">
        <v>22</v>
      </c>
      <c r="E9" s="7">
        <v>35</v>
      </c>
      <c r="F9" s="7">
        <f t="shared" si="0"/>
        <v>77</v>
      </c>
      <c r="K9" s="15" t="s">
        <v>14</v>
      </c>
      <c r="L9" s="16">
        <f>2-1</f>
        <v>1</v>
      </c>
      <c r="M9" s="17">
        <f>SUMSQ(H19:H20)/18-I4</f>
        <v>113.77777777778101</v>
      </c>
      <c r="N9" s="17">
        <f>M9/L9</f>
        <v>113.77777777778101</v>
      </c>
      <c r="O9" s="17">
        <f>N9/N11</f>
        <v>4.312404287902134</v>
      </c>
      <c r="P9" s="15" t="str">
        <f>IF(O9&lt;Q9,"tn",IF(O9&lt;R9,"*","**"))</f>
        <v>*</v>
      </c>
      <c r="Q9" s="17">
        <f>FINV(0.05,L9,L11)</f>
        <v>4.3009495017776587</v>
      </c>
      <c r="R9" s="17">
        <f>FINV(0.01,L9,L11)</f>
        <v>7.9453857291700425</v>
      </c>
    </row>
    <row r="10" spans="1:18" ht="15.75" x14ac:dyDescent="0.25">
      <c r="A10" s="24" t="s">
        <v>19</v>
      </c>
      <c r="B10" s="24"/>
      <c r="C10" s="7">
        <v>26</v>
      </c>
      <c r="D10" s="7">
        <v>24</v>
      </c>
      <c r="E10" s="7">
        <v>28</v>
      </c>
      <c r="F10" s="7">
        <f t="shared" si="0"/>
        <v>78</v>
      </c>
      <c r="K10" s="15" t="s">
        <v>16</v>
      </c>
      <c r="L10" s="16">
        <f>L8*L9</f>
        <v>5</v>
      </c>
      <c r="M10" s="17">
        <f>M7-M8-M9</f>
        <v>13.222222222218988</v>
      </c>
      <c r="N10" s="17">
        <f t="shared" ref="N10:N11" si="1">M10/L10</f>
        <v>2.6444444444437978</v>
      </c>
      <c r="O10" s="17">
        <f>N10/N11</f>
        <v>0.10022970903519803</v>
      </c>
      <c r="P10" s="15" t="s">
        <v>41</v>
      </c>
      <c r="Q10" s="17">
        <f>FINV(0.05,L10,L11)</f>
        <v>2.6612739171180357</v>
      </c>
      <c r="R10" s="17">
        <f>FINV(0.01,L10,L11)</f>
        <v>3.9879632231269468</v>
      </c>
    </row>
    <row r="11" spans="1:18" ht="15.75" x14ac:dyDescent="0.25">
      <c r="A11" s="24" t="s">
        <v>21</v>
      </c>
      <c r="B11" s="24"/>
      <c r="C11" s="7">
        <v>20</v>
      </c>
      <c r="D11" s="7">
        <v>30</v>
      </c>
      <c r="E11" s="7">
        <v>29</v>
      </c>
      <c r="F11" s="7">
        <f t="shared" si="0"/>
        <v>79</v>
      </c>
      <c r="K11" s="15" t="s">
        <v>18</v>
      </c>
      <c r="L11" s="16">
        <f>L12-L6-L7</f>
        <v>22</v>
      </c>
      <c r="M11" s="17">
        <f>M12-M6-M7</f>
        <v>580.44444444444161</v>
      </c>
      <c r="N11" s="17">
        <f t="shared" si="1"/>
        <v>26.383838383838256</v>
      </c>
      <c r="O11" s="17"/>
      <c r="P11" s="15"/>
      <c r="Q11" s="15"/>
      <c r="R11" s="15"/>
    </row>
    <row r="12" spans="1:18" ht="15.75" x14ac:dyDescent="0.25">
      <c r="A12" s="24" t="s">
        <v>23</v>
      </c>
      <c r="B12" s="24"/>
      <c r="C12" s="7">
        <v>36</v>
      </c>
      <c r="D12" s="7">
        <v>24</v>
      </c>
      <c r="E12" s="7">
        <v>20</v>
      </c>
      <c r="F12" s="7">
        <f t="shared" si="0"/>
        <v>80</v>
      </c>
      <c r="K12" s="18" t="s">
        <v>20</v>
      </c>
      <c r="L12" s="19">
        <f>6*2*3-1</f>
        <v>35</v>
      </c>
      <c r="M12" s="20">
        <f>SUMSQ(C3:E14)-I4</f>
        <v>770.88888888889051</v>
      </c>
      <c r="N12" s="18"/>
      <c r="O12" s="18"/>
      <c r="P12" s="18"/>
      <c r="Q12" s="18"/>
      <c r="R12" s="18"/>
    </row>
    <row r="13" spans="1:18" x14ac:dyDescent="0.25">
      <c r="A13" s="24" t="s">
        <v>24</v>
      </c>
      <c r="B13" s="24"/>
      <c r="C13" s="7">
        <v>30</v>
      </c>
      <c r="D13" s="7">
        <v>20</v>
      </c>
      <c r="E13" s="7">
        <v>30</v>
      </c>
      <c r="F13" s="7">
        <f t="shared" si="0"/>
        <v>80</v>
      </c>
      <c r="I13" t="s">
        <v>22</v>
      </c>
    </row>
    <row r="14" spans="1:18" x14ac:dyDescent="0.25">
      <c r="A14" s="24" t="s">
        <v>25</v>
      </c>
      <c r="B14" s="24"/>
      <c r="C14" s="7">
        <v>32</v>
      </c>
      <c r="D14" s="7">
        <v>28</v>
      </c>
      <c r="E14" s="7">
        <v>20</v>
      </c>
      <c r="F14" s="7">
        <f t="shared" si="0"/>
        <v>80</v>
      </c>
    </row>
    <row r="15" spans="1:18" x14ac:dyDescent="0.25">
      <c r="A15" s="24" t="s">
        <v>26</v>
      </c>
      <c r="B15" s="24"/>
      <c r="C15" s="7">
        <f>SUM(C3:C14)</f>
        <v>290</v>
      </c>
      <c r="D15" s="7">
        <f t="shared" ref="D15:E15" si="2">SUM(D3:D14)</f>
        <v>284</v>
      </c>
      <c r="E15" s="7">
        <f t="shared" si="2"/>
        <v>310</v>
      </c>
      <c r="F15" s="10">
        <f>SUM(F3:F14)</f>
        <v>884</v>
      </c>
      <c r="M15" t="s">
        <v>40</v>
      </c>
    </row>
    <row r="16" spans="1:18" x14ac:dyDescent="0.25">
      <c r="M16" t="s">
        <v>14</v>
      </c>
    </row>
    <row r="17" spans="1:15" ht="15.75" thickBot="1" x14ac:dyDescent="0.3">
      <c r="M17" t="s">
        <v>33</v>
      </c>
      <c r="N17" s="23">
        <f>I19</f>
        <v>22.777777777777779</v>
      </c>
      <c r="O17" t="s">
        <v>45</v>
      </c>
    </row>
    <row r="18" spans="1:15" ht="15.75" thickBot="1" x14ac:dyDescent="0.3">
      <c r="A18" s="5"/>
      <c r="B18" s="6" t="s">
        <v>27</v>
      </c>
      <c r="C18" s="6" t="s">
        <v>28</v>
      </c>
      <c r="D18" s="6" t="s">
        <v>29</v>
      </c>
      <c r="E18" s="6" t="s">
        <v>30</v>
      </c>
      <c r="F18" s="6" t="s">
        <v>31</v>
      </c>
      <c r="G18" s="6" t="s">
        <v>32</v>
      </c>
      <c r="H18" s="6" t="s">
        <v>2</v>
      </c>
      <c r="I18" s="21" t="s">
        <v>42</v>
      </c>
      <c r="M18" t="s">
        <v>34</v>
      </c>
      <c r="N18" s="23">
        <f>I20</f>
        <v>26.333333333333332</v>
      </c>
      <c r="O18" t="s">
        <v>46</v>
      </c>
    </row>
    <row r="19" spans="1:15" ht="15.75" thickBot="1" x14ac:dyDescent="0.3">
      <c r="A19" s="6" t="s">
        <v>33</v>
      </c>
      <c r="B19" s="6">
        <f>SUM(C3:E3)</f>
        <v>62</v>
      </c>
      <c r="C19" s="6">
        <f>SUM(C4:E4)</f>
        <v>65</v>
      </c>
      <c r="D19" s="6">
        <f>SUM(C5:E5)</f>
        <v>65</v>
      </c>
      <c r="E19" s="6">
        <f>SUM(C6:E6)</f>
        <v>70</v>
      </c>
      <c r="F19" s="6">
        <f>SUM(C7:E7)</f>
        <v>74</v>
      </c>
      <c r="G19" s="6">
        <f>SUM(C8:E8)</f>
        <v>74</v>
      </c>
      <c r="H19" s="6">
        <f>SUM(B19:G19)</f>
        <v>410</v>
      </c>
      <c r="I19" s="23">
        <f>H19/18</f>
        <v>22.777777777777779</v>
      </c>
      <c r="K19" t="s">
        <v>44</v>
      </c>
      <c r="L19">
        <v>2.9350000000000001</v>
      </c>
      <c r="M19" t="s">
        <v>43</v>
      </c>
      <c r="N19" s="23">
        <f>L19*(N11/(I3*I1))^0.5</f>
        <v>3.5533733597027917</v>
      </c>
    </row>
    <row r="20" spans="1:15" ht="15.75" thickBot="1" x14ac:dyDescent="0.3">
      <c r="A20" s="6" t="s">
        <v>34</v>
      </c>
      <c r="B20" s="6">
        <f>SUM(C9:E9)</f>
        <v>77</v>
      </c>
      <c r="C20" s="6">
        <f>SUM(C10:E10)</f>
        <v>78</v>
      </c>
      <c r="D20" s="6">
        <f>SUM(C11:E11)</f>
        <v>79</v>
      </c>
      <c r="E20" s="6">
        <f>SUM(C12:E12)</f>
        <v>80</v>
      </c>
      <c r="F20" s="6">
        <f>SUM(C13:E13)</f>
        <v>80</v>
      </c>
      <c r="G20" s="6">
        <f>SUM(C14:E14)</f>
        <v>80</v>
      </c>
      <c r="H20" s="6">
        <f>SUM(B20:G20)</f>
        <v>474</v>
      </c>
      <c r="I20" s="23">
        <f>H20/18</f>
        <v>26.333333333333332</v>
      </c>
    </row>
    <row r="21" spans="1:15" ht="15.75" thickBot="1" x14ac:dyDescent="0.3">
      <c r="A21" s="6" t="s">
        <v>2</v>
      </c>
      <c r="B21" s="6">
        <f>SUM(B19:B20)</f>
        <v>139</v>
      </c>
      <c r="C21" s="6">
        <f t="shared" ref="C21:G21" si="3">SUM(C19:C20)</f>
        <v>143</v>
      </c>
      <c r="D21" s="6">
        <f t="shared" si="3"/>
        <v>144</v>
      </c>
      <c r="E21" s="6">
        <f t="shared" si="3"/>
        <v>150</v>
      </c>
      <c r="F21" s="6">
        <f t="shared" si="3"/>
        <v>154</v>
      </c>
      <c r="G21" s="6">
        <f t="shared" si="3"/>
        <v>154</v>
      </c>
      <c r="H21" s="11">
        <f>SUM(H19:H20)</f>
        <v>884</v>
      </c>
    </row>
    <row r="22" spans="1:15" x14ac:dyDescent="0.25">
      <c r="A22" s="22" t="s">
        <v>42</v>
      </c>
      <c r="B22" s="23">
        <f>B21/6</f>
        <v>23.166666666666668</v>
      </c>
      <c r="C22" s="23">
        <f t="shared" ref="C22:G22" si="4">C21/6</f>
        <v>23.833333333333332</v>
      </c>
      <c r="D22">
        <f t="shared" si="4"/>
        <v>24</v>
      </c>
      <c r="E22">
        <f t="shared" si="4"/>
        <v>25</v>
      </c>
      <c r="F22" s="23">
        <f t="shared" si="4"/>
        <v>25.666666666666668</v>
      </c>
      <c r="G22" s="23">
        <f t="shared" si="4"/>
        <v>25.666666666666668</v>
      </c>
    </row>
  </sheetData>
  <mergeCells count="16">
    <mergeCell ref="A12:B12"/>
    <mergeCell ref="A13:B13"/>
    <mergeCell ref="A14:B14"/>
    <mergeCell ref="A15:B15"/>
    <mergeCell ref="A6:B6"/>
    <mergeCell ref="A7:B7"/>
    <mergeCell ref="A8:B8"/>
    <mergeCell ref="A9:B9"/>
    <mergeCell ref="A10:B10"/>
    <mergeCell ref="A11:B11"/>
    <mergeCell ref="A5:B5"/>
    <mergeCell ref="A1:B2"/>
    <mergeCell ref="C1:E1"/>
    <mergeCell ref="F1:F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35 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Mbak Lika</dc:creator>
  <cp:lastModifiedBy>Mbak Lika</cp:lastModifiedBy>
  <dcterms:created xsi:type="dcterms:W3CDTF">2022-12-11T09:33:34Z</dcterms:created>
  <dcterms:modified xsi:type="dcterms:W3CDTF">2023-01-08T12:55:15Z</dcterms:modified>
</cp:coreProperties>
</file>